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E:\Hundeplatz\THS Turniergruppe\Turnier_2024-04-28\Orga\"/>
    </mc:Choice>
  </mc:AlternateContent>
  <xr:revisionPtr revIDLastSave="0" documentId="13_ncr:1_{EE5A5DB8-6B57-4CD8-89D6-653A3C270118}" xr6:coauthVersionLast="47" xr6:coauthVersionMax="47" xr10:uidLastSave="{00000000-0000-0000-0000-000000000000}"/>
  <bookViews>
    <workbookView xWindow="-120" yWindow="-120" windowWidth="29040" windowHeight="15840" xr2:uid="{D4411A76-99BF-4A89-A80C-43DAAC12B0ED}"/>
  </bookViews>
  <sheets>
    <sheet name="Tabelle1" sheetId="1" r:id="rId1"/>
  </sheets>
  <externalReferences>
    <externalReference r:id="rId2"/>
  </externalReferences>
  <definedNames>
    <definedName name="Matrix">[1]Gesamtliste!$B$1:$N$265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3" i="1" l="1"/>
  <c r="X30" i="1"/>
  <c r="W30" i="1"/>
  <c r="V30" i="1"/>
  <c r="U30" i="1"/>
  <c r="H30" i="1"/>
  <c r="G30" i="1"/>
  <c r="F30" i="1"/>
  <c r="E30" i="1"/>
  <c r="D30" i="1"/>
  <c r="C30" i="1"/>
  <c r="X29" i="1"/>
  <c r="W29" i="1"/>
  <c r="Y29" i="1" s="1"/>
  <c r="U29" i="1"/>
  <c r="Z29" i="1" s="1"/>
  <c r="H29" i="1"/>
  <c r="G29" i="1"/>
  <c r="F29" i="1"/>
  <c r="E29" i="1"/>
  <c r="D29" i="1"/>
  <c r="C29" i="1"/>
  <c r="X28" i="1"/>
  <c r="W28" i="1"/>
  <c r="Y28" i="1" s="1"/>
  <c r="V28" i="1"/>
  <c r="U28" i="1"/>
  <c r="H28" i="1"/>
  <c r="G28" i="1"/>
  <c r="F28" i="1"/>
  <c r="E28" i="1"/>
  <c r="D28" i="1"/>
  <c r="C28" i="1"/>
  <c r="B26" i="1"/>
  <c r="B22" i="1" s="1"/>
  <c r="S24" i="1"/>
  <c r="R24" i="1"/>
  <c r="Q24" i="1"/>
  <c r="H24" i="1"/>
  <c r="G24" i="1"/>
  <c r="F24" i="1"/>
  <c r="E24" i="1"/>
  <c r="D24" i="1"/>
  <c r="C24" i="1"/>
  <c r="B6" i="1"/>
  <c r="Y19" i="1"/>
  <c r="X19" i="1"/>
  <c r="W19" i="1"/>
  <c r="V19" i="1"/>
  <c r="H19" i="1"/>
  <c r="G19" i="1"/>
  <c r="F19" i="1"/>
  <c r="E19" i="1"/>
  <c r="D19" i="1"/>
  <c r="C19" i="1"/>
  <c r="Y18" i="1"/>
  <c r="X18" i="1"/>
  <c r="W18" i="1"/>
  <c r="V18" i="1"/>
  <c r="H18" i="1"/>
  <c r="G18" i="1"/>
  <c r="F18" i="1"/>
  <c r="E18" i="1"/>
  <c r="D18" i="1"/>
  <c r="C18" i="1"/>
  <c r="Y17" i="1"/>
  <c r="X17" i="1"/>
  <c r="W17" i="1"/>
  <c r="V17" i="1"/>
  <c r="H17" i="1"/>
  <c r="G17" i="1"/>
  <c r="F17" i="1"/>
  <c r="E17" i="1"/>
  <c r="D17" i="1"/>
  <c r="C17" i="1"/>
  <c r="Y16" i="1"/>
  <c r="X16" i="1"/>
  <c r="W16" i="1"/>
  <c r="V16" i="1"/>
  <c r="H16" i="1"/>
  <c r="G16" i="1"/>
  <c r="F16" i="1"/>
  <c r="E16" i="1"/>
  <c r="D16" i="1"/>
  <c r="C16" i="1"/>
  <c r="Y15" i="1"/>
  <c r="X15" i="1"/>
  <c r="W15" i="1"/>
  <c r="V15" i="1"/>
  <c r="H15" i="1"/>
  <c r="G15" i="1"/>
  <c r="F15" i="1"/>
  <c r="E15" i="1"/>
  <c r="D15" i="1"/>
  <c r="C15" i="1"/>
  <c r="Y14" i="1"/>
  <c r="X14" i="1"/>
  <c r="W14" i="1"/>
  <c r="V14" i="1"/>
  <c r="H14" i="1"/>
  <c r="G14" i="1"/>
  <c r="F14" i="1"/>
  <c r="E14" i="1"/>
  <c r="D14" i="1"/>
  <c r="C14" i="1"/>
  <c r="Y13" i="1"/>
  <c r="X13" i="1"/>
  <c r="W13" i="1"/>
  <c r="V13" i="1"/>
  <c r="H13" i="1"/>
  <c r="G13" i="1"/>
  <c r="F13" i="1"/>
  <c r="E13" i="1"/>
  <c r="D13" i="1"/>
  <c r="C13" i="1"/>
  <c r="Y12" i="1"/>
  <c r="X12" i="1"/>
  <c r="W12" i="1"/>
  <c r="V12" i="1"/>
  <c r="H12" i="1"/>
  <c r="G12" i="1"/>
  <c r="F12" i="1"/>
  <c r="E12" i="1"/>
  <c r="D12" i="1"/>
  <c r="C12" i="1"/>
  <c r="Y11" i="1"/>
  <c r="X11" i="1"/>
  <c r="W11" i="1"/>
  <c r="V11" i="1"/>
  <c r="H11" i="1"/>
  <c r="G11" i="1"/>
  <c r="F11" i="1"/>
  <c r="E11" i="1"/>
  <c r="D11" i="1"/>
  <c r="C11" i="1"/>
  <c r="Y10" i="1"/>
  <c r="X10" i="1"/>
  <c r="W10" i="1"/>
  <c r="V10" i="1"/>
  <c r="H10" i="1"/>
  <c r="G10" i="1"/>
  <c r="F10" i="1"/>
  <c r="E10" i="1"/>
  <c r="D10" i="1"/>
  <c r="C10" i="1"/>
  <c r="Y9" i="1"/>
  <c r="X9" i="1"/>
  <c r="W9" i="1"/>
  <c r="V9" i="1"/>
  <c r="H9" i="1"/>
  <c r="G9" i="1"/>
  <c r="F9" i="1"/>
  <c r="E9" i="1"/>
  <c r="D9" i="1"/>
  <c r="C9" i="1"/>
  <c r="Y8" i="1"/>
  <c r="X8" i="1"/>
  <c r="W8" i="1"/>
  <c r="H8" i="1"/>
  <c r="G8" i="1"/>
  <c r="F8" i="1"/>
  <c r="E8" i="1"/>
  <c r="D8" i="1"/>
  <c r="C8" i="1"/>
  <c r="Z28" i="1" l="1"/>
  <c r="Y30" i="1"/>
  <c r="Z30" i="1"/>
  <c r="U24" i="1"/>
  <c r="T24" i="1"/>
  <c r="Z14" i="1"/>
  <c r="Z11" i="1"/>
  <c r="Z15" i="1"/>
  <c r="Z19" i="1"/>
  <c r="Z16" i="1"/>
  <c r="Z13" i="1"/>
  <c r="AB18" i="1"/>
  <c r="AA18" i="1" s="1"/>
  <c r="AB10" i="1"/>
  <c r="AA10" i="1" s="1"/>
  <c r="Z18" i="1"/>
  <c r="AB8" i="1"/>
  <c r="AA8" i="1" s="1"/>
  <c r="AB12" i="1"/>
  <c r="AA12" i="1" s="1"/>
  <c r="AB9" i="1"/>
  <c r="AA9" i="1" s="1"/>
  <c r="Z12" i="1"/>
  <c r="Z10" i="1"/>
  <c r="AB11" i="1"/>
  <c r="AA11" i="1" s="1"/>
  <c r="AB14" i="1"/>
  <c r="AA14" i="1" s="1"/>
  <c r="AB17" i="1"/>
  <c r="AA17" i="1" s="1"/>
  <c r="AB15" i="1"/>
  <c r="AA15" i="1" s="1"/>
  <c r="Z17" i="1"/>
  <c r="Z8" i="1"/>
  <c r="AB19" i="1"/>
  <c r="AA19" i="1" s="1"/>
  <c r="AB13" i="1"/>
  <c r="AA13" i="1" s="1"/>
  <c r="AB16" i="1"/>
  <c r="AA16" i="1" s="1"/>
  <c r="Z9" i="1"/>
</calcChain>
</file>

<file path=xl/sharedStrings.xml><?xml version="1.0" encoding="utf-8"?>
<sst xmlns="http://schemas.openxmlformats.org/spreadsheetml/2006/main" count="126" uniqueCount="53">
  <si>
    <t>THS Wettkampf (SGV Einhausen / HSVRM / Kreisgruppe 5) am: 28.04.2024</t>
  </si>
  <si>
    <t xml:space="preserve">PL: Eike Albrecht LR THS: Bianka Schmitt   </t>
  </si>
  <si>
    <t>Ergebnisliste</t>
  </si>
  <si>
    <t>HÜRDE</t>
  </si>
  <si>
    <t>SLALOM</t>
  </si>
  <si>
    <t>HINDERNIS</t>
  </si>
  <si>
    <t>AUSWERTUNG</t>
  </si>
  <si>
    <t>ERGEBNIS (LU)</t>
  </si>
  <si>
    <t>Nr</t>
  </si>
  <si>
    <t>VK</t>
  </si>
  <si>
    <t>AK</t>
  </si>
  <si>
    <t>Name HF</t>
  </si>
  <si>
    <t>MN</t>
  </si>
  <si>
    <t>Hund</t>
  </si>
  <si>
    <t>LB</t>
  </si>
  <si>
    <t>Verband / Verein</t>
  </si>
  <si>
    <t>H/Z1</t>
  </si>
  <si>
    <t>F1</t>
  </si>
  <si>
    <t>Bonus</t>
  </si>
  <si>
    <t>S/Z1</t>
  </si>
  <si>
    <t>S/Z2</t>
  </si>
  <si>
    <t>F2</t>
  </si>
  <si>
    <t>Hi/Z1</t>
  </si>
  <si>
    <t>Hi/Z2</t>
  </si>
  <si>
    <t>GH</t>
  </si>
  <si>
    <t>AP</t>
  </si>
  <si>
    <t>LZ o. F</t>
  </si>
  <si>
    <t>FP</t>
  </si>
  <si>
    <t>Laufzeit</t>
  </si>
  <si>
    <t>LZP</t>
  </si>
  <si>
    <t>Gesamt</t>
  </si>
  <si>
    <t>ERGEBNIS</t>
  </si>
  <si>
    <t>DK</t>
  </si>
  <si>
    <t>Patrick Kolb</t>
  </si>
  <si>
    <t>19m</t>
  </si>
  <si>
    <t>Christian Albrecht</t>
  </si>
  <si>
    <t>Nena</t>
  </si>
  <si>
    <t>61m</t>
  </si>
  <si>
    <t>Diana Groß</t>
  </si>
  <si>
    <t>35w</t>
  </si>
  <si>
    <t>Bo</t>
  </si>
  <si>
    <t>K - 009491</t>
  </si>
  <si>
    <t>HSVRM / VdH Fürth</t>
  </si>
  <si>
    <t>Finja von der Finne ANNIE</t>
  </si>
  <si>
    <t>K - 010135</t>
  </si>
  <si>
    <t>HSVRM / SGV Einhausen</t>
  </si>
  <si>
    <t>K - 009329</t>
  </si>
  <si>
    <t>Fehler</t>
  </si>
  <si>
    <t>H/Z</t>
  </si>
  <si>
    <t>Hi/Z</t>
  </si>
  <si>
    <t>Geländelauf 
Laufzeit</t>
  </si>
  <si>
    <t>Gesamtpunkte</t>
  </si>
  <si>
    <t>Punkte 
Sprint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</si>
</sst>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0"/>
      <name val="Arial"/>
      <family val="2"/>
    </font>
    <font>
      <sz val="10"/>
      <name val="Arial Narrow"/>
      <family val="2"/>
    </font>
    <font>
      <b/>
      <sz val="14"/>
      <color theme="1"/>
      <name val="Aptos Narrow"/>
      <family val="2"/>
      <scheme val="minor"/>
    </font>
    <font>
      <b/>
      <sz val="10"/>
      <name val="Arial Narrow"/>
      <family val="2"/>
    </font>
    <font>
      <b/>
      <sz val="10"/>
      <color rgb="FFFF0000"/>
      <name val="Arial Narrow"/>
      <family val="2"/>
    </font>
    <font>
      <b/>
      <sz val="8"/>
      <name val="Arial Narrow"/>
      <family val="2"/>
    </font>
    <font>
      <b/>
      <sz val="8"/>
      <color rgb="FFFF0000"/>
      <name val="Arial Narrow"/>
      <family val="2"/>
    </font>
    <font>
      <sz val="8"/>
      <name val="Arial Narrow"/>
      <family val="2"/>
    </font>
    <font>
      <b/>
      <sz val="8"/>
      <color rgb="FFFF0000"/>
      <name val="Arial"/>
      <family val="2"/>
    </font>
    <font>
      <sz val="8"/>
      <color rgb="FFFF0000"/>
      <name val="Arial Narrow"/>
      <family val="2"/>
    </font>
    <font>
      <b/>
      <sz val="10"/>
      <color rgb="FFFF0000"/>
      <name val="Arial"/>
      <family val="2"/>
    </font>
    <font>
      <b/>
      <sz val="10"/>
      <color theme="1"/>
      <name val="Aptos Narrow"/>
      <family val="2"/>
      <scheme val="minor"/>
    </font>
    <font>
      <sz val="8"/>
      <color theme="1"/>
      <name val="Aptos Narrow"/>
      <family val="2"/>
      <scheme val="minor"/>
    </font>
    <font>
      <b/>
      <sz val="8"/>
      <color theme="1"/>
      <name val="Aptos Narrow"/>
      <family val="2"/>
      <scheme val="minor"/>
    </font>
    <font>
      <b/>
      <sz val="10"/>
      <color rgb="FFFF0000"/>
      <name val="Aptos Narrow"/>
      <family val="2"/>
      <scheme val="minor"/>
    </font>
    <font>
      <sz val="8"/>
      <color rgb="FFFF0000"/>
      <name val="Aptos Narrow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11">
    <xf numFmtId="0" fontId="0" fillId="0" borderId="0" xfId="0"/>
    <xf numFmtId="0" fontId="1" fillId="0" borderId="0" xfId="0" applyFont="1"/>
    <xf numFmtId="0" fontId="4" fillId="0" borderId="0" xfId="0" applyFont="1"/>
    <xf numFmtId="0" fontId="5" fillId="2" borderId="1" xfId="1" applyFont="1" applyFill="1" applyBorder="1"/>
    <xf numFmtId="0" fontId="5" fillId="2" borderId="2" xfId="1" applyFont="1" applyFill="1" applyBorder="1"/>
    <xf numFmtId="0" fontId="5" fillId="2" borderId="3" xfId="1" applyFont="1" applyFill="1" applyBorder="1"/>
    <xf numFmtId="0" fontId="3" fillId="0" borderId="0" xfId="1" applyFont="1" applyAlignment="1">
      <alignment horizontal="center"/>
    </xf>
    <xf numFmtId="0" fontId="7" fillId="0" borderId="4" xfId="1" applyFont="1" applyBorder="1" applyAlignment="1">
      <alignment horizontal="center"/>
    </xf>
    <xf numFmtId="0" fontId="7" fillId="0" borderId="4" xfId="0" applyFont="1" applyBorder="1"/>
    <xf numFmtId="2" fontId="7" fillId="0" borderId="4" xfId="1" applyNumberFormat="1" applyFont="1" applyBorder="1" applyAlignment="1">
      <alignment horizontal="center"/>
    </xf>
    <xf numFmtId="0" fontId="7" fillId="0" borderId="1" xfId="1" applyFont="1" applyBorder="1" applyAlignment="1">
      <alignment horizontal="center"/>
    </xf>
    <xf numFmtId="0" fontId="8" fillId="0" borderId="4" xfId="1" applyFont="1" applyBorder="1" applyAlignment="1">
      <alignment horizontal="center"/>
    </xf>
    <xf numFmtId="0" fontId="7" fillId="0" borderId="5" xfId="1" applyFont="1" applyBorder="1" applyAlignment="1">
      <alignment horizontal="center"/>
    </xf>
    <xf numFmtId="2" fontId="7" fillId="0" borderId="6" xfId="1" applyNumberFormat="1" applyFont="1" applyBorder="1" applyAlignment="1">
      <alignment horizontal="center"/>
    </xf>
    <xf numFmtId="0" fontId="7" fillId="0" borderId="7" xfId="1" applyFont="1" applyBorder="1" applyAlignment="1">
      <alignment horizontal="center"/>
    </xf>
    <xf numFmtId="0" fontId="8" fillId="0" borderId="1" xfId="1" applyFont="1" applyBorder="1" applyAlignment="1">
      <alignment horizontal="center"/>
    </xf>
    <xf numFmtId="0" fontId="8" fillId="0" borderId="8" xfId="1" applyFont="1" applyBorder="1" applyAlignment="1">
      <alignment horizontal="center"/>
    </xf>
    <xf numFmtId="0" fontId="9" fillId="0" borderId="8" xfId="1" applyFont="1" applyBorder="1" applyAlignment="1">
      <alignment horizontal="center"/>
    </xf>
    <xf numFmtId="0" fontId="9" fillId="0" borderId="0" xfId="1" applyFont="1" applyAlignment="1">
      <alignment horizontal="center"/>
    </xf>
    <xf numFmtId="0" fontId="9" fillId="0" borderId="8" xfId="1" applyFont="1" applyBorder="1" applyAlignment="1" applyProtection="1">
      <alignment horizontal="center"/>
      <protection locked="0"/>
    </xf>
    <xf numFmtId="0" fontId="9" fillId="0" borderId="10" xfId="0" applyFont="1" applyBorder="1" applyProtection="1">
      <protection locked="0"/>
    </xf>
    <xf numFmtId="0" fontId="9" fillId="0" borderId="11" xfId="0" applyFont="1" applyBorder="1" applyProtection="1">
      <protection locked="0"/>
    </xf>
    <xf numFmtId="0" fontId="9" fillId="0" borderId="12" xfId="0" applyFont="1" applyBorder="1" applyProtection="1">
      <protection locked="0"/>
    </xf>
    <xf numFmtId="2" fontId="9" fillId="0" borderId="0" xfId="1" applyNumberFormat="1" applyFont="1" applyAlignment="1">
      <alignment horizontal="center"/>
    </xf>
    <xf numFmtId="0" fontId="9" fillId="0" borderId="0" xfId="1" applyFont="1" applyAlignment="1" applyProtection="1">
      <alignment horizontal="center"/>
      <protection locked="0"/>
    </xf>
    <xf numFmtId="0" fontId="10" fillId="0" borderId="10" xfId="1" applyFont="1" applyBorder="1" applyAlignment="1">
      <alignment horizontal="center"/>
    </xf>
    <xf numFmtId="0" fontId="9" fillId="0" borderId="10" xfId="1" applyFont="1" applyBorder="1" applyAlignment="1">
      <alignment horizontal="center"/>
    </xf>
    <xf numFmtId="2" fontId="9" fillId="0" borderId="0" xfId="1" applyNumberFormat="1" applyFont="1" applyAlignment="1" applyProtection="1">
      <alignment horizontal="center"/>
      <protection locked="0"/>
    </xf>
    <xf numFmtId="2" fontId="11" fillId="0" borderId="13" xfId="1" applyNumberFormat="1" applyFont="1" applyBorder="1" applyAlignment="1">
      <alignment horizontal="center"/>
    </xf>
    <xf numFmtId="1" fontId="11" fillId="0" borderId="0" xfId="1" applyNumberFormat="1" applyFont="1" applyAlignment="1">
      <alignment horizontal="center"/>
    </xf>
    <xf numFmtId="1" fontId="12" fillId="0" borderId="9" xfId="1" applyNumberFormat="1" applyFont="1" applyBorder="1" applyAlignment="1">
      <alignment horizontal="center"/>
    </xf>
    <xf numFmtId="0" fontId="9" fillId="0" borderId="9" xfId="1" applyFont="1" applyBorder="1" applyAlignment="1">
      <alignment horizontal="center"/>
    </xf>
    <xf numFmtId="0" fontId="9" fillId="0" borderId="9" xfId="1" applyFont="1" applyBorder="1" applyAlignment="1" applyProtection="1">
      <alignment horizontal="center"/>
      <protection locked="0"/>
    </xf>
    <xf numFmtId="0" fontId="9" fillId="0" borderId="13" xfId="0" applyFont="1" applyBorder="1" applyProtection="1">
      <protection locked="0"/>
    </xf>
    <xf numFmtId="0" fontId="9" fillId="0" borderId="0" xfId="0" applyFont="1" applyProtection="1">
      <protection locked="0"/>
    </xf>
    <xf numFmtId="0" fontId="9" fillId="0" borderId="14" xfId="0" applyFont="1" applyBorder="1" applyProtection="1">
      <protection locked="0"/>
    </xf>
    <xf numFmtId="2" fontId="9" fillId="0" borderId="13" xfId="1" applyNumberFormat="1" applyFont="1" applyBorder="1" applyAlignment="1">
      <alignment horizontal="center"/>
    </xf>
    <xf numFmtId="0" fontId="10" fillId="0" borderId="13" xfId="1" applyFont="1" applyBorder="1" applyAlignment="1">
      <alignment horizontal="center"/>
    </xf>
    <xf numFmtId="0" fontId="9" fillId="0" borderId="13" xfId="1" applyFont="1" applyBorder="1" applyAlignment="1">
      <alignment horizontal="center"/>
    </xf>
    <xf numFmtId="0" fontId="9" fillId="0" borderId="15" xfId="1" applyFont="1" applyBorder="1" applyAlignment="1">
      <alignment horizontal="center"/>
    </xf>
    <xf numFmtId="0" fontId="9" fillId="0" borderId="16" xfId="1" applyFont="1" applyBorder="1" applyAlignment="1">
      <alignment horizontal="center"/>
    </xf>
    <xf numFmtId="0" fontId="9" fillId="0" borderId="15" xfId="1" applyFont="1" applyBorder="1" applyAlignment="1" applyProtection="1">
      <alignment horizontal="center"/>
      <protection locked="0"/>
    </xf>
    <xf numFmtId="0" fontId="9" fillId="0" borderId="17" xfId="0" applyFont="1" applyBorder="1" applyProtection="1">
      <protection locked="0"/>
    </xf>
    <xf numFmtId="0" fontId="9" fillId="0" borderId="16" xfId="0" applyFont="1" applyBorder="1" applyProtection="1">
      <protection locked="0"/>
    </xf>
    <xf numFmtId="0" fontId="9" fillId="0" borderId="18" xfId="0" applyFont="1" applyBorder="1" applyProtection="1">
      <protection locked="0"/>
    </xf>
    <xf numFmtId="2" fontId="9" fillId="0" borderId="17" xfId="1" applyNumberFormat="1" applyFont="1" applyBorder="1" applyAlignment="1">
      <alignment horizontal="center"/>
    </xf>
    <xf numFmtId="2" fontId="9" fillId="0" borderId="16" xfId="1" applyNumberFormat="1" applyFont="1" applyBorder="1" applyAlignment="1">
      <alignment horizontal="center"/>
    </xf>
    <xf numFmtId="0" fontId="10" fillId="0" borderId="17" xfId="1" applyFont="1" applyBorder="1" applyAlignment="1">
      <alignment horizontal="center"/>
    </xf>
    <xf numFmtId="0" fontId="9" fillId="0" borderId="17" xfId="1" applyFont="1" applyBorder="1" applyAlignment="1">
      <alignment horizontal="center"/>
    </xf>
    <xf numFmtId="2" fontId="9" fillId="0" borderId="16" xfId="1" applyNumberFormat="1" applyFont="1" applyBorder="1" applyAlignment="1" applyProtection="1">
      <alignment horizontal="center"/>
      <protection locked="0"/>
    </xf>
    <xf numFmtId="2" fontId="11" fillId="0" borderId="17" xfId="1" applyNumberFormat="1" applyFont="1" applyBorder="1" applyAlignment="1">
      <alignment horizontal="center"/>
    </xf>
    <xf numFmtId="1" fontId="11" fillId="0" borderId="16" xfId="1" applyNumberFormat="1" applyFont="1" applyBorder="1" applyAlignment="1">
      <alignment horizontal="center"/>
    </xf>
    <xf numFmtId="1" fontId="12" fillId="0" borderId="15" xfId="1" applyNumberFormat="1" applyFont="1" applyBorder="1" applyAlignment="1">
      <alignment horizontal="center"/>
    </xf>
    <xf numFmtId="0" fontId="9" fillId="0" borderId="7" xfId="1" applyFont="1" applyBorder="1" applyAlignment="1">
      <alignment horizontal="center"/>
    </xf>
    <xf numFmtId="0" fontId="9" fillId="0" borderId="6" xfId="1" applyFont="1" applyBorder="1" applyAlignment="1" applyProtection="1">
      <alignment horizontal="center"/>
      <protection locked="0"/>
    </xf>
    <xf numFmtId="0" fontId="9" fillId="0" borderId="7" xfId="0" applyFont="1" applyBorder="1" applyProtection="1">
      <protection locked="0"/>
    </xf>
    <xf numFmtId="0" fontId="9" fillId="0" borderId="19" xfId="0" applyFont="1" applyBorder="1" applyProtection="1">
      <protection locked="0"/>
    </xf>
    <xf numFmtId="0" fontId="9" fillId="0" borderId="5" xfId="0" applyFont="1" applyBorder="1" applyProtection="1">
      <protection locked="0"/>
    </xf>
    <xf numFmtId="2" fontId="9" fillId="0" borderId="7" xfId="1" applyNumberFormat="1" applyFont="1" applyBorder="1" applyAlignment="1">
      <alignment horizontal="center"/>
    </xf>
    <xf numFmtId="0" fontId="9" fillId="0" borderId="19" xfId="1" applyFont="1" applyBorder="1" applyAlignment="1">
      <alignment horizontal="center"/>
    </xf>
    <xf numFmtId="2" fontId="9" fillId="0" borderId="19" xfId="1" applyNumberFormat="1" applyFont="1" applyBorder="1" applyAlignment="1">
      <alignment horizontal="center"/>
    </xf>
    <xf numFmtId="0" fontId="10" fillId="0" borderId="7" xfId="1" applyFont="1" applyBorder="1" applyAlignment="1">
      <alignment horizontal="center"/>
    </xf>
    <xf numFmtId="2" fontId="9" fillId="0" borderId="19" xfId="1" applyNumberFormat="1" applyFont="1" applyBorder="1" applyAlignment="1" applyProtection="1">
      <alignment horizontal="center"/>
      <protection locked="0"/>
    </xf>
    <xf numFmtId="2" fontId="11" fillId="0" borderId="7" xfId="1" applyNumberFormat="1" applyFont="1" applyBorder="1" applyAlignment="1">
      <alignment horizontal="center"/>
    </xf>
    <xf numFmtId="1" fontId="11" fillId="0" borderId="19" xfId="1" applyNumberFormat="1" applyFont="1" applyBorder="1" applyAlignment="1">
      <alignment horizontal="center"/>
    </xf>
    <xf numFmtId="1" fontId="12" fillId="0" borderId="6" xfId="1" applyNumberFormat="1" applyFont="1" applyBorder="1" applyAlignment="1">
      <alignment horizontal="center"/>
    </xf>
    <xf numFmtId="0" fontId="7" fillId="0" borderId="6" xfId="1" applyFont="1" applyBorder="1" applyAlignment="1">
      <alignment horizontal="center"/>
    </xf>
    <xf numFmtId="0" fontId="9" fillId="0" borderId="14" xfId="1" applyFont="1" applyBorder="1" applyAlignment="1">
      <alignment horizontal="center"/>
    </xf>
    <xf numFmtId="2" fontId="9" fillId="0" borderId="13" xfId="1" applyNumberFormat="1" applyFont="1" applyBorder="1" applyAlignment="1" applyProtection="1">
      <alignment horizontal="center"/>
      <protection locked="0"/>
    </xf>
    <xf numFmtId="0" fontId="9" fillId="0" borderId="11" xfId="1" applyFont="1" applyBorder="1" applyAlignment="1">
      <alignment horizontal="center"/>
    </xf>
    <xf numFmtId="2" fontId="9" fillId="0" borderId="11" xfId="1" applyNumberFormat="1" applyFont="1" applyBorder="1" applyAlignment="1" applyProtection="1">
      <alignment horizontal="center"/>
      <protection locked="0"/>
    </xf>
    <xf numFmtId="2" fontId="11" fillId="0" borderId="10" xfId="1" applyNumberFormat="1" applyFont="1" applyBorder="1" applyAlignment="1">
      <alignment horizontal="center"/>
    </xf>
    <xf numFmtId="1" fontId="12" fillId="0" borderId="8" xfId="1" applyNumberFormat="1" applyFont="1" applyBorder="1" applyAlignment="1">
      <alignment horizontal="center"/>
    </xf>
    <xf numFmtId="0" fontId="9" fillId="0" borderId="5" xfId="1" applyFont="1" applyBorder="1" applyAlignment="1">
      <alignment horizontal="center"/>
    </xf>
    <xf numFmtId="0" fontId="11" fillId="0" borderId="6" xfId="1" applyFont="1" applyBorder="1" applyAlignment="1">
      <alignment horizontal="center"/>
    </xf>
    <xf numFmtId="1" fontId="12" fillId="0" borderId="5" xfId="1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4" xfId="0" applyBorder="1"/>
    <xf numFmtId="0" fontId="14" fillId="0" borderId="4" xfId="0" applyFont="1" applyBorder="1"/>
    <xf numFmtId="0" fontId="15" fillId="0" borderId="4" xfId="0" applyFont="1" applyBorder="1" applyAlignment="1">
      <alignment horizontal="center"/>
    </xf>
    <xf numFmtId="0" fontId="9" fillId="0" borderId="12" xfId="1" applyFont="1" applyBorder="1" applyAlignment="1" applyProtection="1">
      <alignment horizontal="center"/>
      <protection locked="0"/>
    </xf>
    <xf numFmtId="0" fontId="9" fillId="0" borderId="18" xfId="1" applyFont="1" applyBorder="1" applyAlignment="1">
      <alignment horizontal="center"/>
    </xf>
    <xf numFmtId="0" fontId="9" fillId="0" borderId="3" xfId="1" applyFont="1" applyBorder="1" applyAlignment="1">
      <alignment horizontal="center"/>
    </xf>
    <xf numFmtId="0" fontId="14" fillId="0" borderId="1" xfId="0" applyFont="1" applyBorder="1"/>
    <xf numFmtId="0" fontId="7" fillId="0" borderId="8" xfId="1" applyFont="1" applyBorder="1" applyAlignment="1">
      <alignment horizontal="center"/>
    </xf>
    <xf numFmtId="0" fontId="9" fillId="0" borderId="10" xfId="1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9" fillId="0" borderId="11" xfId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7" fillId="0" borderId="10" xfId="1" applyFont="1" applyBorder="1" applyAlignment="1">
      <alignment horizontal="center"/>
    </xf>
    <xf numFmtId="20" fontId="14" fillId="0" borderId="10" xfId="0" applyNumberFormat="1" applyFont="1" applyBorder="1"/>
    <xf numFmtId="20" fontId="14" fillId="0" borderId="13" xfId="0" applyNumberFormat="1" applyFont="1" applyBorder="1"/>
    <xf numFmtId="20" fontId="14" fillId="0" borderId="7" xfId="0" applyNumberFormat="1" applyFont="1" applyBorder="1"/>
    <xf numFmtId="0" fontId="17" fillId="0" borderId="8" xfId="0" applyFont="1" applyBorder="1"/>
    <xf numFmtId="0" fontId="17" fillId="0" borderId="9" xfId="0" applyFont="1" applyBorder="1"/>
    <xf numFmtId="0" fontId="17" fillId="0" borderId="6" xfId="0" applyFont="1" applyBorder="1"/>
    <xf numFmtId="0" fontId="5" fillId="0" borderId="1" xfId="1" applyFont="1" applyBorder="1" applyAlignment="1">
      <alignment horizontal="center"/>
    </xf>
    <xf numFmtId="0" fontId="5" fillId="0" borderId="2" xfId="1" applyFont="1" applyBorder="1" applyAlignment="1">
      <alignment horizontal="center"/>
    </xf>
    <xf numFmtId="0" fontId="5" fillId="0" borderId="3" xfId="1" applyFont="1" applyBorder="1" applyAlignment="1">
      <alignment horizontal="center"/>
    </xf>
    <xf numFmtId="0" fontId="6" fillId="0" borderId="1" xfId="1" applyFont="1" applyBorder="1" applyAlignment="1">
      <alignment horizontal="center"/>
    </xf>
    <xf numFmtId="0" fontId="6" fillId="0" borderId="2" xfId="1" applyFont="1" applyBorder="1" applyAlignment="1">
      <alignment horizontal="center"/>
    </xf>
    <xf numFmtId="0" fontId="6" fillId="0" borderId="3" xfId="1" applyFont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5" fillId="0" borderId="8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</cellXfs>
  <cellStyles count="2">
    <cellStyle name="Standard" xfId="0" builtinId="0"/>
    <cellStyle name="Standard 2" xfId="1" xr:uid="{4BFEE167-EE47-4F01-98B7-92F0F3EDAAC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E:\Hundeplatz\THS%20Turniergruppe\Turnier_2024-04-28\Kopie%20von%20THS%20Auswertung%202020_2024-04-28.xlsx" TargetMode="External"/><Relationship Id="rId1" Type="http://schemas.openxmlformats.org/officeDocument/2006/relationships/externalLinkPath" Target="/Hundeplatz/THS%20Turniergruppe/Turnier_2024-04-28/Kopie%20von%20THS%20Auswertung%202020_2024-04-2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HINWEISE - Bitte lesen"/>
      <sheetName val="Stammdaten"/>
      <sheetName val="Gesamtliste"/>
      <sheetName val="PARA-VK"/>
      <sheetName val="VK"/>
      <sheetName val="DK"/>
      <sheetName val="Sprint-VK Aktiven W"/>
      <sheetName val="Sprint-VK Aktiven M"/>
      <sheetName val="PARA-DK"/>
      <sheetName val="THS-VO"/>
      <sheetName val="GL"/>
      <sheetName val="CSC (NEU)"/>
      <sheetName val="HL"/>
      <sheetName val="SHORTY (NEU)"/>
      <sheetName val="K.O.-Cup"/>
      <sheetName val="CSC (ALT)"/>
      <sheetName val="SHORTY (ALT)"/>
    </sheetNames>
    <sheetDataSet>
      <sheetData sheetId="0"/>
      <sheetData sheetId="1"/>
      <sheetData sheetId="2">
        <row r="1">
          <cell r="B1" t="str">
            <v>Nr.</v>
          </cell>
          <cell r="C1" t="str">
            <v>Start</v>
          </cell>
          <cell r="D1" t="str">
            <v>AK</v>
          </cell>
          <cell r="E1" t="str">
            <v>Vorname</v>
          </cell>
          <cell r="F1" t="str">
            <v>Name</v>
          </cell>
          <cell r="G1" t="str">
            <v>Verband</v>
          </cell>
          <cell r="H1" t="str">
            <v>Verein</v>
          </cell>
          <cell r="I1" t="str">
            <v>Mitgliedsnummer</v>
          </cell>
          <cell r="J1" t="str">
            <v>Hund</v>
          </cell>
          <cell r="K1" t="str">
            <v>LB-Nummer</v>
          </cell>
          <cell r="L1" t="str">
            <v>Chip</v>
          </cell>
          <cell r="M1" t="str">
            <v>Name vollständig</v>
          </cell>
          <cell r="N1" t="str">
            <v>Team vollständig</v>
          </cell>
        </row>
        <row r="2">
          <cell r="B2">
            <v>13</v>
          </cell>
          <cell r="C2">
            <v>1</v>
          </cell>
          <cell r="D2" t="str">
            <v>19w</v>
          </cell>
          <cell r="E2" t="str">
            <v>Natascha</v>
          </cell>
          <cell r="F2" t="str">
            <v>Fritz</v>
          </cell>
          <cell r="G2" t="str">
            <v>HSVRM</v>
          </cell>
          <cell r="H2" t="str">
            <v>SGV Einhausen</v>
          </cell>
          <cell r="I2">
            <v>5529</v>
          </cell>
          <cell r="J2" t="str">
            <v>New Hope von den brennenden Herzen LYNDIE</v>
          </cell>
          <cell r="K2" t="str">
            <v>K / 007046</v>
          </cell>
          <cell r="L2" t="str">
            <v>276 094 500 524 856</v>
          </cell>
          <cell r="M2" t="str">
            <v>Natascha Fritz</v>
          </cell>
          <cell r="N2" t="str">
            <v>Natascha Fritz New Hope von den brennenden Herzen LYNDIE</v>
          </cell>
        </row>
        <row r="3">
          <cell r="B3">
            <v>2</v>
          </cell>
          <cell r="C3">
            <v>2</v>
          </cell>
          <cell r="D3" t="str">
            <v>19w</v>
          </cell>
          <cell r="E3" t="str">
            <v>Julia</v>
          </cell>
          <cell r="F3" t="str">
            <v>Bengel</v>
          </cell>
          <cell r="G3" t="str">
            <v>HSVRM</v>
          </cell>
          <cell r="H3" t="str">
            <v>SGV Einhausen</v>
          </cell>
          <cell r="I3">
            <v>46140</v>
          </cell>
          <cell r="J3" t="str">
            <v>Charlie</v>
          </cell>
          <cell r="K3" t="str">
            <v>K - 010127</v>
          </cell>
          <cell r="L3" t="str">
            <v>642 098 100 259 099</v>
          </cell>
          <cell r="M3" t="str">
            <v>Julia Bengel</v>
          </cell>
          <cell r="N3" t="str">
            <v>Julia Bengel Charlie</v>
          </cell>
        </row>
        <row r="4">
          <cell r="B4">
            <v>11</v>
          </cell>
          <cell r="C4">
            <v>3</v>
          </cell>
          <cell r="D4" t="str">
            <v>50w</v>
          </cell>
          <cell r="E4" t="str">
            <v>Georgia</v>
          </cell>
          <cell r="F4" t="str">
            <v>Barchfeld</v>
          </cell>
          <cell r="G4" t="str">
            <v>HSVRM</v>
          </cell>
          <cell r="H4" t="str">
            <v>SGV Einhausen</v>
          </cell>
          <cell r="I4">
            <v>45659</v>
          </cell>
          <cell r="J4" t="str">
            <v>Infinity von der großen Lache FINO</v>
          </cell>
          <cell r="K4" t="str">
            <v>K - 009332</v>
          </cell>
          <cell r="L4" t="str">
            <v>276 097 202 690 505</v>
          </cell>
          <cell r="M4" t="str">
            <v>Georgia Barchfeld</v>
          </cell>
          <cell r="N4" t="str">
            <v>Georgia Barchfeld Infinity von der großen Lache FINO</v>
          </cell>
        </row>
        <row r="5">
          <cell r="B5">
            <v>4</v>
          </cell>
          <cell r="C5">
            <v>4</v>
          </cell>
          <cell r="D5" t="str">
            <v>35w</v>
          </cell>
          <cell r="E5" t="str">
            <v>Johanna</v>
          </cell>
          <cell r="F5" t="str">
            <v>Westermann</v>
          </cell>
          <cell r="G5" t="str">
            <v>HSVRM</v>
          </cell>
          <cell r="H5" t="str">
            <v>SGV Einhausen</v>
          </cell>
          <cell r="I5">
            <v>36673</v>
          </cell>
          <cell r="J5" t="str">
            <v>Spike</v>
          </cell>
          <cell r="K5" t="str">
            <v>K / 006715</v>
          </cell>
          <cell r="L5" t="str">
            <v>276 095 600 065 204</v>
          </cell>
          <cell r="M5" t="str">
            <v>Johanna Westermann</v>
          </cell>
          <cell r="N5" t="str">
            <v>Johanna Westermann Spike</v>
          </cell>
        </row>
        <row r="6">
          <cell r="B6">
            <v>7</v>
          </cell>
          <cell r="C6">
            <v>5</v>
          </cell>
          <cell r="D6" t="str">
            <v>50w</v>
          </cell>
          <cell r="E6" t="str">
            <v>Silvia</v>
          </cell>
          <cell r="F6" t="str">
            <v>Groß</v>
          </cell>
          <cell r="G6" t="str">
            <v>HSVRM</v>
          </cell>
          <cell r="H6" t="str">
            <v>SGV Einhausen</v>
          </cell>
          <cell r="I6">
            <v>18211</v>
          </cell>
          <cell r="J6" t="str">
            <v>Hajira von Spellen HERMINE</v>
          </cell>
          <cell r="K6" t="str">
            <v>K - 010129</v>
          </cell>
          <cell r="L6" t="str">
            <v>276 098 106 332 866</v>
          </cell>
          <cell r="M6" t="str">
            <v>Silvia Groß</v>
          </cell>
          <cell r="N6" t="str">
            <v>Silvia Groß Hajira von Spellen HERMINE</v>
          </cell>
        </row>
        <row r="7">
          <cell r="B7">
            <v>19</v>
          </cell>
          <cell r="C7">
            <v>6</v>
          </cell>
          <cell r="D7" t="str">
            <v>19w</v>
          </cell>
          <cell r="E7" t="str">
            <v>Jennifer</v>
          </cell>
          <cell r="F7" t="str">
            <v>Knaup</v>
          </cell>
          <cell r="G7" t="str">
            <v>HSVRM</v>
          </cell>
          <cell r="H7" t="str">
            <v>SGV Einhausen</v>
          </cell>
          <cell r="I7">
            <v>18240</v>
          </cell>
          <cell r="J7" t="str">
            <v>Fantasy of Laurins Empire BAILEY</v>
          </cell>
          <cell r="K7" t="str">
            <v>K / 007805</v>
          </cell>
          <cell r="L7" t="str">
            <v>276 099 400 767 321</v>
          </cell>
          <cell r="M7" t="str">
            <v>Jennifer Knaup</v>
          </cell>
          <cell r="N7" t="str">
            <v>Jennifer Knaup Fantasy of Laurins Empire BAILEY</v>
          </cell>
        </row>
        <row r="8">
          <cell r="B8">
            <v>1</v>
          </cell>
          <cell r="C8">
            <v>7</v>
          </cell>
          <cell r="D8" t="str">
            <v>50w</v>
          </cell>
          <cell r="E8" t="str">
            <v>Birgit</v>
          </cell>
          <cell r="F8" t="str">
            <v>Fertig</v>
          </cell>
          <cell r="G8" t="str">
            <v>HSVRM</v>
          </cell>
          <cell r="H8" t="str">
            <v>SGV Einhausen</v>
          </cell>
          <cell r="I8">
            <v>45661</v>
          </cell>
          <cell r="J8" t="str">
            <v>Arno</v>
          </cell>
          <cell r="K8" t="str">
            <v>K - 010124</v>
          </cell>
          <cell r="L8" t="str">
            <v>992 000 000 116 479</v>
          </cell>
          <cell r="M8" t="str">
            <v>Birgit Fertig</v>
          </cell>
          <cell r="N8" t="str">
            <v>Birgit Fertig Arno</v>
          </cell>
        </row>
        <row r="9">
          <cell r="B9">
            <v>5</v>
          </cell>
          <cell r="C9">
            <v>8</v>
          </cell>
          <cell r="D9" t="str">
            <v>19w</v>
          </cell>
          <cell r="E9" t="str">
            <v>Lisa</v>
          </cell>
          <cell r="F9" t="str">
            <v>Albrecht</v>
          </cell>
          <cell r="G9" t="str">
            <v>HSVRM</v>
          </cell>
          <cell r="H9" t="str">
            <v>SGV Einhausen</v>
          </cell>
          <cell r="I9">
            <v>44585</v>
          </cell>
          <cell r="J9" t="str">
            <v>Lilli</v>
          </cell>
          <cell r="K9" t="str">
            <v>K / 006706</v>
          </cell>
          <cell r="L9" t="str">
            <v>642 098 200 615 516</v>
          </cell>
          <cell r="M9" t="str">
            <v>Lisa Albrecht</v>
          </cell>
          <cell r="N9" t="str">
            <v>Lisa Albrecht Lilli</v>
          </cell>
        </row>
        <row r="10">
          <cell r="B10">
            <v>6</v>
          </cell>
          <cell r="C10">
            <v>9</v>
          </cell>
          <cell r="D10" t="str">
            <v>35w</v>
          </cell>
          <cell r="E10" t="str">
            <v>Melanie</v>
          </cell>
          <cell r="F10" t="str">
            <v>Dreißigacker</v>
          </cell>
          <cell r="G10" t="str">
            <v>HSVRM</v>
          </cell>
          <cell r="H10" t="str">
            <v>SGV Einhausen</v>
          </cell>
          <cell r="I10">
            <v>46139</v>
          </cell>
          <cell r="J10" t="str">
            <v>Freddy</v>
          </cell>
          <cell r="K10" t="str">
            <v>K - 010123</v>
          </cell>
          <cell r="L10" t="str">
            <v>978 101 082 180 766</v>
          </cell>
          <cell r="M10" t="str">
            <v>Melanie Dreißigacker</v>
          </cell>
          <cell r="N10" t="str">
            <v>Melanie Dreißigacker Freddy</v>
          </cell>
        </row>
        <row r="11">
          <cell r="B11">
            <v>3</v>
          </cell>
          <cell r="C11">
            <v>10</v>
          </cell>
          <cell r="D11" t="str">
            <v>19m</v>
          </cell>
          <cell r="E11" t="str">
            <v>Pierre</v>
          </cell>
          <cell r="F11" t="str">
            <v>Hartmann</v>
          </cell>
          <cell r="G11" t="str">
            <v>HSVRM</v>
          </cell>
          <cell r="H11" t="str">
            <v>SGV Einhausen</v>
          </cell>
          <cell r="I11">
            <v>41400</v>
          </cell>
          <cell r="J11" t="str">
            <v>Luna</v>
          </cell>
          <cell r="K11" t="str">
            <v>K - 008317</v>
          </cell>
          <cell r="L11" t="str">
            <v>276 098 009 207 136</v>
          </cell>
          <cell r="M11" t="str">
            <v>Pierre Hartmann</v>
          </cell>
          <cell r="N11" t="str">
            <v>Pierre Hartmann Luna</v>
          </cell>
        </row>
        <row r="12">
          <cell r="B12">
            <v>17</v>
          </cell>
          <cell r="C12">
            <v>11</v>
          </cell>
          <cell r="D12" t="str">
            <v>35w</v>
          </cell>
          <cell r="E12" t="str">
            <v>Marie</v>
          </cell>
          <cell r="F12" t="str">
            <v xml:space="preserve">Schmenger </v>
          </cell>
          <cell r="G12" t="str">
            <v>HSVRM</v>
          </cell>
          <cell r="H12" t="str">
            <v>CdH Heppenheim</v>
          </cell>
          <cell r="I12">
            <v>38935</v>
          </cell>
          <cell r="J12" t="str">
            <v>Malou</v>
          </cell>
          <cell r="K12" t="str">
            <v>K / 007087</v>
          </cell>
          <cell r="L12" t="str">
            <v>276 095 610 167 137</v>
          </cell>
          <cell r="M12" t="str">
            <v xml:space="preserve">Marie Schmenger </v>
          </cell>
          <cell r="N12" t="str">
            <v>Marie Schmenger  Malou</v>
          </cell>
        </row>
        <row r="13">
          <cell r="B13">
            <v>9</v>
          </cell>
          <cell r="C13">
            <v>12</v>
          </cell>
          <cell r="D13" t="str">
            <v>19w</v>
          </cell>
          <cell r="E13" t="str">
            <v>Nina</v>
          </cell>
          <cell r="F13" t="str">
            <v>Hofmann</v>
          </cell>
          <cell r="G13" t="str">
            <v>HSVRM</v>
          </cell>
          <cell r="H13" t="str">
            <v>SGV Einhausen</v>
          </cell>
          <cell r="I13">
            <v>2917</v>
          </cell>
          <cell r="J13" t="str">
            <v>Mila</v>
          </cell>
          <cell r="K13" t="str">
            <v>K / 007806</v>
          </cell>
          <cell r="L13" t="str">
            <v>276 094 009 184 313</v>
          </cell>
          <cell r="M13" t="str">
            <v>Nina Hofmann</v>
          </cell>
          <cell r="N13" t="str">
            <v>Nina Hofmann Mila</v>
          </cell>
        </row>
        <row r="14">
          <cell r="B14">
            <v>20</v>
          </cell>
          <cell r="C14">
            <v>13</v>
          </cell>
          <cell r="D14" t="str">
            <v>19w</v>
          </cell>
          <cell r="E14" t="str">
            <v>Katja</v>
          </cell>
          <cell r="F14" t="str">
            <v>Knaup</v>
          </cell>
          <cell r="G14" t="str">
            <v>HSVRM</v>
          </cell>
          <cell r="H14" t="str">
            <v>VdH Zwingenberg</v>
          </cell>
          <cell r="I14">
            <v>10638</v>
          </cell>
          <cell r="J14" t="str">
            <v>Joy</v>
          </cell>
          <cell r="K14" t="str">
            <v>K / 009679</v>
          </cell>
          <cell r="L14" t="str">
            <v>276 098 108 145 274</v>
          </cell>
          <cell r="M14" t="str">
            <v>Katja Knaup</v>
          </cell>
          <cell r="N14" t="str">
            <v>Katja Knaup Joy</v>
          </cell>
        </row>
        <row r="15">
          <cell r="B15">
            <v>10</v>
          </cell>
          <cell r="C15">
            <v>14</v>
          </cell>
          <cell r="D15" t="str">
            <v>19w</v>
          </cell>
          <cell r="E15" t="str">
            <v>Selina</v>
          </cell>
          <cell r="F15" t="str">
            <v>Altmann</v>
          </cell>
          <cell r="G15" t="str">
            <v>HSVRM</v>
          </cell>
          <cell r="H15" t="str">
            <v>THS Freunde Rhein-Main</v>
          </cell>
          <cell r="I15">
            <v>38227</v>
          </cell>
          <cell r="J15" t="str">
            <v xml:space="preserve">Finn </v>
          </cell>
          <cell r="K15" t="str">
            <v>K / 006443</v>
          </cell>
          <cell r="L15" t="str">
            <v>276 098 001 015 924</v>
          </cell>
          <cell r="M15" t="str">
            <v>Selina Altmann</v>
          </cell>
          <cell r="N15" t="str">
            <v xml:space="preserve">Selina Altmann Finn </v>
          </cell>
        </row>
        <row r="16">
          <cell r="B16">
            <v>16</v>
          </cell>
          <cell r="C16">
            <v>15</v>
          </cell>
          <cell r="D16" t="str">
            <v>19w</v>
          </cell>
          <cell r="E16" t="str">
            <v>Linda</v>
          </cell>
          <cell r="F16" t="str">
            <v>Schmidt</v>
          </cell>
          <cell r="G16" t="str">
            <v>HSVRM</v>
          </cell>
          <cell r="H16" t="str">
            <v>CdH Heppenheim</v>
          </cell>
          <cell r="I16">
            <v>23665</v>
          </cell>
          <cell r="J16" t="str">
            <v xml:space="preserve">Zibirian's Pippilotta </v>
          </cell>
          <cell r="K16" t="str">
            <v>K / 008356</v>
          </cell>
          <cell r="L16" t="str">
            <v>276 095 610 463 491</v>
          </cell>
          <cell r="M16" t="str">
            <v>Linda Schmidt</v>
          </cell>
          <cell r="N16" t="str">
            <v xml:space="preserve">Linda Schmidt Zibirian's Pippilotta </v>
          </cell>
        </row>
        <row r="17">
          <cell r="B17">
            <v>8</v>
          </cell>
          <cell r="C17">
            <v>16</v>
          </cell>
          <cell r="D17" t="str">
            <v>15w</v>
          </cell>
          <cell r="E17" t="str">
            <v>Leni</v>
          </cell>
          <cell r="F17" t="str">
            <v>Pfriem</v>
          </cell>
          <cell r="G17" t="str">
            <v>HSVRM</v>
          </cell>
          <cell r="H17" t="str">
            <v>HSV Mainflingen</v>
          </cell>
          <cell r="I17">
            <v>40691</v>
          </cell>
          <cell r="J17" t="str">
            <v>Georgie</v>
          </cell>
          <cell r="K17" t="str">
            <v>K - 007094</v>
          </cell>
          <cell r="L17" t="str">
            <v>276 096 100 347 426</v>
          </cell>
          <cell r="M17" t="str">
            <v>Leni Pfriem</v>
          </cell>
          <cell r="N17" t="str">
            <v>Leni Pfriem Georgie</v>
          </cell>
        </row>
        <row r="18">
          <cell r="B18">
            <v>12</v>
          </cell>
          <cell r="C18">
            <v>17</v>
          </cell>
          <cell r="D18" t="str">
            <v>35w</v>
          </cell>
          <cell r="E18" t="str">
            <v>Diana</v>
          </cell>
          <cell r="F18" t="str">
            <v>Groß</v>
          </cell>
          <cell r="G18" t="str">
            <v>HSVRM</v>
          </cell>
          <cell r="H18" t="str">
            <v>VdH Fürth</v>
          </cell>
          <cell r="I18">
            <v>2898</v>
          </cell>
          <cell r="J18" t="str">
            <v>Bo</v>
          </cell>
          <cell r="K18" t="str">
            <v>K - 009491</v>
          </cell>
          <cell r="L18" t="str">
            <v>276 097 202 805 759</v>
          </cell>
          <cell r="M18" t="str">
            <v>Diana Groß</v>
          </cell>
          <cell r="N18" t="str">
            <v>Diana Groß Bo</v>
          </cell>
        </row>
        <row r="19">
          <cell r="B19">
            <v>15</v>
          </cell>
          <cell r="C19">
            <v>18</v>
          </cell>
          <cell r="D19" t="str">
            <v>19 m</v>
          </cell>
          <cell r="E19" t="str">
            <v>Patrick</v>
          </cell>
          <cell r="F19" t="str">
            <v>Kolb</v>
          </cell>
          <cell r="G19" t="str">
            <v>HSVRM</v>
          </cell>
          <cell r="H19" t="str">
            <v>SGV Einhausen</v>
          </cell>
          <cell r="I19">
            <v>52145</v>
          </cell>
          <cell r="J19" t="str">
            <v>Finja von der Finne ANNIE</v>
          </cell>
          <cell r="K19" t="str">
            <v>K - 010135</v>
          </cell>
          <cell r="L19" t="str">
            <v>276 093 422 210 813</v>
          </cell>
          <cell r="M19" t="str">
            <v>Patrick Kolb</v>
          </cell>
          <cell r="N19" t="str">
            <v>Patrick Kolb Finja von der Finne ANNIE</v>
          </cell>
        </row>
        <row r="20">
          <cell r="B20">
            <v>14</v>
          </cell>
          <cell r="C20">
            <v>19</v>
          </cell>
          <cell r="D20" t="str">
            <v>61 m</v>
          </cell>
          <cell r="E20" t="str">
            <v>Christian</v>
          </cell>
          <cell r="F20" t="str">
            <v>Albrecht</v>
          </cell>
          <cell r="G20" t="str">
            <v>HSVRM</v>
          </cell>
          <cell r="H20" t="str">
            <v>SGV Einhausen</v>
          </cell>
          <cell r="I20">
            <v>46137</v>
          </cell>
          <cell r="J20" t="str">
            <v>Nena</v>
          </cell>
          <cell r="K20" t="str">
            <v>K - 009329</v>
          </cell>
          <cell r="L20" t="str">
            <v>276 098 009 185 641</v>
          </cell>
          <cell r="M20" t="str">
            <v>Christian Albrecht</v>
          </cell>
          <cell r="N20" t="str">
            <v>Christian Albrecht Nena</v>
          </cell>
        </row>
        <row r="23">
          <cell r="M23" t="str">
            <v xml:space="preserve"> </v>
          </cell>
          <cell r="N23" t="str">
            <v xml:space="preserve">  </v>
          </cell>
        </row>
        <row r="24">
          <cell r="M24" t="str">
            <v xml:space="preserve"> </v>
          </cell>
          <cell r="N24" t="str">
            <v xml:space="preserve">  </v>
          </cell>
        </row>
        <row r="25">
          <cell r="M25" t="str">
            <v xml:space="preserve"> </v>
          </cell>
          <cell r="N25" t="str">
            <v xml:space="preserve">  </v>
          </cell>
        </row>
        <row r="26">
          <cell r="M26" t="str">
            <v xml:space="preserve"> </v>
          </cell>
          <cell r="N26" t="str">
            <v xml:space="preserve">  </v>
          </cell>
        </row>
        <row r="27">
          <cell r="M27" t="str">
            <v xml:space="preserve"> </v>
          </cell>
          <cell r="N27" t="str">
            <v xml:space="preserve">  </v>
          </cell>
        </row>
        <row r="28">
          <cell r="M28" t="str">
            <v xml:space="preserve"> </v>
          </cell>
          <cell r="N28" t="str">
            <v xml:space="preserve">  </v>
          </cell>
        </row>
        <row r="29">
          <cell r="M29" t="str">
            <v xml:space="preserve"> </v>
          </cell>
          <cell r="N29" t="str">
            <v xml:space="preserve">  </v>
          </cell>
        </row>
        <row r="30">
          <cell r="M30" t="str">
            <v xml:space="preserve"> </v>
          </cell>
          <cell r="N30" t="str">
            <v xml:space="preserve">  </v>
          </cell>
        </row>
        <row r="31">
          <cell r="M31" t="str">
            <v xml:space="preserve"> </v>
          </cell>
          <cell r="N31" t="str">
            <v xml:space="preserve">  </v>
          </cell>
        </row>
        <row r="32">
          <cell r="M32" t="str">
            <v xml:space="preserve"> </v>
          </cell>
          <cell r="N32" t="str">
            <v xml:space="preserve">  </v>
          </cell>
        </row>
        <row r="33">
          <cell r="M33" t="str">
            <v xml:space="preserve"> </v>
          </cell>
          <cell r="N33" t="str">
            <v xml:space="preserve">  </v>
          </cell>
        </row>
        <row r="34">
          <cell r="M34" t="str">
            <v xml:space="preserve"> </v>
          </cell>
          <cell r="N34" t="str">
            <v xml:space="preserve">  </v>
          </cell>
        </row>
        <row r="35">
          <cell r="M35" t="str">
            <v xml:space="preserve"> </v>
          </cell>
          <cell r="N35" t="str">
            <v xml:space="preserve">  </v>
          </cell>
        </row>
        <row r="36">
          <cell r="M36" t="str">
            <v xml:space="preserve"> </v>
          </cell>
          <cell r="N36" t="str">
            <v xml:space="preserve">  </v>
          </cell>
        </row>
        <row r="37">
          <cell r="M37" t="str">
            <v xml:space="preserve"> </v>
          </cell>
          <cell r="N37" t="str">
            <v xml:space="preserve">  </v>
          </cell>
        </row>
        <row r="38">
          <cell r="M38" t="str">
            <v xml:space="preserve"> </v>
          </cell>
          <cell r="N38" t="str">
            <v xml:space="preserve">  </v>
          </cell>
        </row>
        <row r="39">
          <cell r="M39" t="str">
            <v xml:space="preserve"> </v>
          </cell>
          <cell r="N39" t="str">
            <v xml:space="preserve">  </v>
          </cell>
        </row>
        <row r="40">
          <cell r="M40" t="str">
            <v xml:space="preserve"> </v>
          </cell>
          <cell r="N40" t="str">
            <v xml:space="preserve">  </v>
          </cell>
        </row>
        <row r="41">
          <cell r="M41" t="str">
            <v xml:space="preserve"> </v>
          </cell>
          <cell r="N41" t="str">
            <v xml:space="preserve">  </v>
          </cell>
        </row>
        <row r="42">
          <cell r="M42" t="str">
            <v xml:space="preserve"> </v>
          </cell>
          <cell r="N42" t="str">
            <v xml:space="preserve">  </v>
          </cell>
        </row>
        <row r="43">
          <cell r="M43" t="str">
            <v xml:space="preserve"> </v>
          </cell>
          <cell r="N43" t="str">
            <v xml:space="preserve">  </v>
          </cell>
        </row>
        <row r="44">
          <cell r="M44" t="str">
            <v xml:space="preserve"> </v>
          </cell>
          <cell r="N44" t="str">
            <v xml:space="preserve">  </v>
          </cell>
        </row>
        <row r="45">
          <cell r="M45" t="str">
            <v xml:space="preserve"> </v>
          </cell>
          <cell r="N45" t="str">
            <v xml:space="preserve">  </v>
          </cell>
        </row>
        <row r="46">
          <cell r="M46" t="str">
            <v xml:space="preserve"> </v>
          </cell>
          <cell r="N46" t="str">
            <v xml:space="preserve">  </v>
          </cell>
        </row>
        <row r="47">
          <cell r="M47" t="str">
            <v xml:space="preserve"> </v>
          </cell>
          <cell r="N47" t="str">
            <v xml:space="preserve">  </v>
          </cell>
        </row>
        <row r="48">
          <cell r="M48" t="str">
            <v xml:space="preserve"> </v>
          </cell>
          <cell r="N48" t="str">
            <v xml:space="preserve">  </v>
          </cell>
        </row>
        <row r="49">
          <cell r="M49" t="str">
            <v xml:space="preserve"> </v>
          </cell>
          <cell r="N49" t="str">
            <v xml:space="preserve">  </v>
          </cell>
        </row>
        <row r="50">
          <cell r="M50" t="str">
            <v xml:space="preserve"> </v>
          </cell>
          <cell r="N50" t="str">
            <v xml:space="preserve">  </v>
          </cell>
        </row>
        <row r="51">
          <cell r="M51" t="str">
            <v xml:space="preserve"> </v>
          </cell>
          <cell r="N51" t="str">
            <v xml:space="preserve">  </v>
          </cell>
        </row>
        <row r="52">
          <cell r="M52" t="str">
            <v xml:space="preserve"> </v>
          </cell>
          <cell r="N52" t="str">
            <v xml:space="preserve">  </v>
          </cell>
        </row>
        <row r="53">
          <cell r="M53" t="str">
            <v xml:space="preserve"> </v>
          </cell>
          <cell r="N53" t="str">
            <v xml:space="preserve">  </v>
          </cell>
        </row>
        <row r="54">
          <cell r="M54" t="str">
            <v xml:space="preserve"> </v>
          </cell>
          <cell r="N54" t="str">
            <v xml:space="preserve">  </v>
          </cell>
        </row>
        <row r="55">
          <cell r="M55" t="str">
            <v xml:space="preserve"> </v>
          </cell>
          <cell r="N55" t="str">
            <v xml:space="preserve">  </v>
          </cell>
        </row>
        <row r="56">
          <cell r="M56" t="str">
            <v xml:space="preserve"> </v>
          </cell>
          <cell r="N56" t="str">
            <v xml:space="preserve">  </v>
          </cell>
        </row>
        <row r="57">
          <cell r="M57" t="str">
            <v xml:space="preserve"> </v>
          </cell>
          <cell r="N57" t="str">
            <v xml:space="preserve">  </v>
          </cell>
        </row>
        <row r="58">
          <cell r="M58" t="str">
            <v xml:space="preserve"> </v>
          </cell>
          <cell r="N58" t="str">
            <v xml:space="preserve">  </v>
          </cell>
        </row>
        <row r="59">
          <cell r="M59" t="str">
            <v xml:space="preserve"> </v>
          </cell>
          <cell r="N59" t="str">
            <v xml:space="preserve">  </v>
          </cell>
        </row>
        <row r="60">
          <cell r="M60" t="str">
            <v xml:space="preserve"> </v>
          </cell>
          <cell r="N60" t="str">
            <v xml:space="preserve">  </v>
          </cell>
        </row>
        <row r="61">
          <cell r="M61" t="str">
            <v xml:space="preserve"> </v>
          </cell>
          <cell r="N61" t="str">
            <v xml:space="preserve">  </v>
          </cell>
        </row>
        <row r="62">
          <cell r="M62" t="str">
            <v xml:space="preserve"> </v>
          </cell>
          <cell r="N62" t="str">
            <v xml:space="preserve">  </v>
          </cell>
        </row>
        <row r="63">
          <cell r="M63" t="str">
            <v xml:space="preserve"> </v>
          </cell>
          <cell r="N63" t="str">
            <v xml:space="preserve">  </v>
          </cell>
        </row>
        <row r="64">
          <cell r="M64" t="str">
            <v xml:space="preserve"> </v>
          </cell>
          <cell r="N64" t="str">
            <v xml:space="preserve">  </v>
          </cell>
        </row>
        <row r="65">
          <cell r="M65" t="str">
            <v xml:space="preserve"> </v>
          </cell>
          <cell r="N65" t="str">
            <v xml:space="preserve">  </v>
          </cell>
        </row>
        <row r="66">
          <cell r="M66" t="str">
            <v xml:space="preserve"> </v>
          </cell>
          <cell r="N66" t="str">
            <v xml:space="preserve">  </v>
          </cell>
        </row>
        <row r="67">
          <cell r="M67" t="str">
            <v xml:space="preserve"> </v>
          </cell>
          <cell r="N67" t="str">
            <v xml:space="preserve">  </v>
          </cell>
        </row>
        <row r="68">
          <cell r="M68" t="str">
            <v xml:space="preserve"> </v>
          </cell>
          <cell r="N68" t="str">
            <v xml:space="preserve">  </v>
          </cell>
        </row>
        <row r="69">
          <cell r="M69" t="str">
            <v xml:space="preserve"> </v>
          </cell>
          <cell r="N69" t="str">
            <v xml:space="preserve">  </v>
          </cell>
        </row>
        <row r="70">
          <cell r="M70" t="str">
            <v xml:space="preserve"> </v>
          </cell>
          <cell r="N70" t="str">
            <v xml:space="preserve">  </v>
          </cell>
        </row>
        <row r="71">
          <cell r="M71" t="str">
            <v xml:space="preserve"> </v>
          </cell>
          <cell r="N71" t="str">
            <v xml:space="preserve">  </v>
          </cell>
        </row>
        <row r="72">
          <cell r="M72" t="str">
            <v xml:space="preserve"> </v>
          </cell>
          <cell r="N72" t="str">
            <v xml:space="preserve">  </v>
          </cell>
        </row>
        <row r="73">
          <cell r="M73" t="str">
            <v xml:space="preserve"> </v>
          </cell>
          <cell r="N73" t="str">
            <v xml:space="preserve">  </v>
          </cell>
        </row>
        <row r="74">
          <cell r="M74" t="str">
            <v xml:space="preserve"> </v>
          </cell>
          <cell r="N74" t="str">
            <v xml:space="preserve">  </v>
          </cell>
        </row>
        <row r="75">
          <cell r="M75" t="str">
            <v xml:space="preserve"> </v>
          </cell>
          <cell r="N75" t="str">
            <v xml:space="preserve">  </v>
          </cell>
        </row>
        <row r="76">
          <cell r="M76" t="str">
            <v xml:space="preserve"> </v>
          </cell>
          <cell r="N76" t="str">
            <v xml:space="preserve">  </v>
          </cell>
        </row>
        <row r="77">
          <cell r="M77" t="str">
            <v xml:space="preserve"> </v>
          </cell>
          <cell r="N77" t="str">
            <v xml:space="preserve">  </v>
          </cell>
        </row>
        <row r="78">
          <cell r="M78" t="str">
            <v xml:space="preserve"> </v>
          </cell>
          <cell r="N78" t="str">
            <v xml:space="preserve">  </v>
          </cell>
        </row>
        <row r="79">
          <cell r="M79" t="str">
            <v xml:space="preserve"> </v>
          </cell>
          <cell r="N79" t="str">
            <v xml:space="preserve">  </v>
          </cell>
        </row>
        <row r="80">
          <cell r="M80" t="str">
            <v xml:space="preserve"> </v>
          </cell>
          <cell r="N80" t="str">
            <v xml:space="preserve">  </v>
          </cell>
        </row>
        <row r="81">
          <cell r="M81" t="str">
            <v xml:space="preserve"> </v>
          </cell>
          <cell r="N81" t="str">
            <v xml:space="preserve">  </v>
          </cell>
        </row>
        <row r="82">
          <cell r="M82" t="str">
            <v xml:space="preserve"> </v>
          </cell>
          <cell r="N82" t="str">
            <v xml:space="preserve">  </v>
          </cell>
        </row>
        <row r="83">
          <cell r="M83" t="str">
            <v xml:space="preserve"> </v>
          </cell>
          <cell r="N83" t="str">
            <v xml:space="preserve">  </v>
          </cell>
        </row>
        <row r="84">
          <cell r="M84" t="str">
            <v xml:space="preserve"> </v>
          </cell>
          <cell r="N84" t="str">
            <v xml:space="preserve">  </v>
          </cell>
        </row>
        <row r="85">
          <cell r="M85" t="str">
            <v xml:space="preserve"> </v>
          </cell>
          <cell r="N85" t="str">
            <v xml:space="preserve">  </v>
          </cell>
        </row>
        <row r="86">
          <cell r="M86" t="str">
            <v xml:space="preserve"> </v>
          </cell>
          <cell r="N86" t="str">
            <v xml:space="preserve">  </v>
          </cell>
        </row>
        <row r="87">
          <cell r="M87" t="str">
            <v xml:space="preserve"> </v>
          </cell>
          <cell r="N87" t="str">
            <v xml:space="preserve">  </v>
          </cell>
        </row>
        <row r="88">
          <cell r="M88" t="str">
            <v xml:space="preserve"> </v>
          </cell>
          <cell r="N88" t="str">
            <v xml:space="preserve">  </v>
          </cell>
        </row>
        <row r="89">
          <cell r="M89" t="str">
            <v xml:space="preserve"> </v>
          </cell>
          <cell r="N89" t="str">
            <v xml:space="preserve">  </v>
          </cell>
        </row>
        <row r="90">
          <cell r="M90" t="str">
            <v xml:space="preserve"> </v>
          </cell>
          <cell r="N90" t="str">
            <v xml:space="preserve">  </v>
          </cell>
        </row>
        <row r="91">
          <cell r="M91" t="str">
            <v xml:space="preserve"> </v>
          </cell>
          <cell r="N91" t="str">
            <v xml:space="preserve">  </v>
          </cell>
        </row>
        <row r="92">
          <cell r="M92" t="str">
            <v xml:space="preserve"> </v>
          </cell>
          <cell r="N92" t="str">
            <v xml:space="preserve">  </v>
          </cell>
        </row>
        <row r="93">
          <cell r="M93" t="str">
            <v xml:space="preserve"> </v>
          </cell>
          <cell r="N93" t="str">
            <v xml:space="preserve">  </v>
          </cell>
        </row>
        <row r="94">
          <cell r="M94" t="str">
            <v xml:space="preserve"> </v>
          </cell>
          <cell r="N94" t="str">
            <v xml:space="preserve">  </v>
          </cell>
        </row>
        <row r="95">
          <cell r="M95" t="str">
            <v xml:space="preserve"> </v>
          </cell>
          <cell r="N95" t="str">
            <v xml:space="preserve">  </v>
          </cell>
        </row>
        <row r="96">
          <cell r="M96" t="str">
            <v xml:space="preserve"> </v>
          </cell>
          <cell r="N96" t="str">
            <v xml:space="preserve">  </v>
          </cell>
        </row>
        <row r="97">
          <cell r="M97" t="str">
            <v xml:space="preserve"> </v>
          </cell>
          <cell r="N97" t="str">
            <v xml:space="preserve">  </v>
          </cell>
        </row>
        <row r="98">
          <cell r="M98" t="str">
            <v xml:space="preserve"> </v>
          </cell>
          <cell r="N98" t="str">
            <v xml:space="preserve">  </v>
          </cell>
        </row>
        <row r="99">
          <cell r="M99" t="str">
            <v xml:space="preserve"> </v>
          </cell>
          <cell r="N99" t="str">
            <v xml:space="preserve">  </v>
          </cell>
        </row>
        <row r="100">
          <cell r="M100" t="str">
            <v xml:space="preserve"> </v>
          </cell>
          <cell r="N100" t="str">
            <v xml:space="preserve">  </v>
          </cell>
        </row>
        <row r="101">
          <cell r="M101" t="str">
            <v xml:space="preserve"> </v>
          </cell>
          <cell r="N101" t="str">
            <v xml:space="preserve">  </v>
          </cell>
        </row>
        <row r="102">
          <cell r="M102" t="str">
            <v xml:space="preserve"> </v>
          </cell>
          <cell r="N102" t="str">
            <v xml:space="preserve">  </v>
          </cell>
        </row>
        <row r="103">
          <cell r="M103" t="str">
            <v xml:space="preserve"> </v>
          </cell>
          <cell r="N103" t="str">
            <v xml:space="preserve">  </v>
          </cell>
        </row>
        <row r="104">
          <cell r="M104" t="str">
            <v xml:space="preserve"> </v>
          </cell>
          <cell r="N104" t="str">
            <v xml:space="preserve">  </v>
          </cell>
        </row>
        <row r="105">
          <cell r="M105" t="str">
            <v xml:space="preserve"> </v>
          </cell>
          <cell r="N105" t="str">
            <v xml:space="preserve">  </v>
          </cell>
        </row>
        <row r="106">
          <cell r="M106" t="str">
            <v xml:space="preserve"> </v>
          </cell>
          <cell r="N106" t="str">
            <v xml:space="preserve">  </v>
          </cell>
        </row>
        <row r="107">
          <cell r="M107" t="str">
            <v xml:space="preserve"> </v>
          </cell>
          <cell r="N107" t="str">
            <v xml:space="preserve">  </v>
          </cell>
        </row>
        <row r="108">
          <cell r="M108" t="str">
            <v xml:space="preserve"> </v>
          </cell>
          <cell r="N108" t="str">
            <v xml:space="preserve">  </v>
          </cell>
        </row>
        <row r="109">
          <cell r="M109" t="str">
            <v xml:space="preserve"> </v>
          </cell>
          <cell r="N109" t="str">
            <v xml:space="preserve">  </v>
          </cell>
        </row>
        <row r="110">
          <cell r="M110" t="str">
            <v xml:space="preserve"> </v>
          </cell>
          <cell r="N110" t="str">
            <v xml:space="preserve">  </v>
          </cell>
        </row>
        <row r="111">
          <cell r="M111" t="str">
            <v xml:space="preserve"> </v>
          </cell>
          <cell r="N111" t="str">
            <v xml:space="preserve">  </v>
          </cell>
        </row>
        <row r="112">
          <cell r="M112" t="str">
            <v xml:space="preserve"> </v>
          </cell>
          <cell r="N112" t="str">
            <v xml:space="preserve">  </v>
          </cell>
        </row>
        <row r="113">
          <cell r="M113" t="str">
            <v xml:space="preserve"> </v>
          </cell>
          <cell r="N113" t="str">
            <v xml:space="preserve">  </v>
          </cell>
        </row>
        <row r="114">
          <cell r="M114" t="str">
            <v xml:space="preserve"> </v>
          </cell>
          <cell r="N114" t="str">
            <v xml:space="preserve">  </v>
          </cell>
        </row>
        <row r="115">
          <cell r="M115" t="str">
            <v xml:space="preserve"> </v>
          </cell>
          <cell r="N115" t="str">
            <v xml:space="preserve">  </v>
          </cell>
        </row>
        <row r="116">
          <cell r="M116" t="str">
            <v xml:space="preserve"> </v>
          </cell>
          <cell r="N116" t="str">
            <v xml:space="preserve">  </v>
          </cell>
        </row>
        <row r="117">
          <cell r="M117" t="str">
            <v xml:space="preserve"> </v>
          </cell>
          <cell r="N117" t="str">
            <v xml:space="preserve">  </v>
          </cell>
        </row>
        <row r="118">
          <cell r="M118" t="str">
            <v xml:space="preserve"> </v>
          </cell>
          <cell r="N118" t="str">
            <v xml:space="preserve">  </v>
          </cell>
        </row>
        <row r="119">
          <cell r="M119" t="str">
            <v xml:space="preserve"> </v>
          </cell>
          <cell r="N119" t="str">
            <v xml:space="preserve">  </v>
          </cell>
        </row>
        <row r="120">
          <cell r="M120" t="str">
            <v xml:space="preserve"> </v>
          </cell>
          <cell r="N120" t="str">
            <v xml:space="preserve">  </v>
          </cell>
        </row>
        <row r="121">
          <cell r="M121" t="str">
            <v xml:space="preserve"> </v>
          </cell>
          <cell r="N121" t="str">
            <v xml:space="preserve">  </v>
          </cell>
        </row>
        <row r="122">
          <cell r="M122" t="str">
            <v xml:space="preserve"> </v>
          </cell>
          <cell r="N122" t="str">
            <v xml:space="preserve">  </v>
          </cell>
        </row>
        <row r="123">
          <cell r="M123" t="str">
            <v xml:space="preserve"> </v>
          </cell>
          <cell r="N123" t="str">
            <v xml:space="preserve">  </v>
          </cell>
        </row>
        <row r="124">
          <cell r="M124" t="str">
            <v xml:space="preserve"> </v>
          </cell>
          <cell r="N124" t="str">
            <v xml:space="preserve">  </v>
          </cell>
        </row>
        <row r="125">
          <cell r="M125" t="str">
            <v xml:space="preserve"> </v>
          </cell>
          <cell r="N125" t="str">
            <v xml:space="preserve">  </v>
          </cell>
        </row>
        <row r="126">
          <cell r="M126" t="str">
            <v xml:space="preserve"> </v>
          </cell>
          <cell r="N126" t="str">
            <v xml:space="preserve">  </v>
          </cell>
        </row>
        <row r="127">
          <cell r="M127" t="str">
            <v xml:space="preserve"> </v>
          </cell>
          <cell r="N127" t="str">
            <v xml:space="preserve">  </v>
          </cell>
        </row>
        <row r="128">
          <cell r="M128" t="str">
            <v xml:space="preserve"> </v>
          </cell>
          <cell r="N128" t="str">
            <v xml:space="preserve">  </v>
          </cell>
        </row>
        <row r="129">
          <cell r="M129" t="str">
            <v xml:space="preserve"> </v>
          </cell>
          <cell r="N129" t="str">
            <v xml:space="preserve">  </v>
          </cell>
        </row>
        <row r="130">
          <cell r="M130" t="str">
            <v xml:space="preserve"> </v>
          </cell>
          <cell r="N130" t="str">
            <v xml:space="preserve">  </v>
          </cell>
        </row>
        <row r="131">
          <cell r="M131" t="str">
            <v xml:space="preserve"> </v>
          </cell>
          <cell r="N131" t="str">
            <v xml:space="preserve">  </v>
          </cell>
        </row>
        <row r="132">
          <cell r="M132" t="str">
            <v xml:space="preserve"> </v>
          </cell>
          <cell r="N132" t="str">
            <v xml:space="preserve">  </v>
          </cell>
        </row>
        <row r="133">
          <cell r="M133" t="str">
            <v xml:space="preserve"> </v>
          </cell>
          <cell r="N133" t="str">
            <v xml:space="preserve">  </v>
          </cell>
        </row>
        <row r="134">
          <cell r="M134" t="str">
            <v xml:space="preserve"> </v>
          </cell>
          <cell r="N134" t="str">
            <v xml:space="preserve">  </v>
          </cell>
        </row>
        <row r="135">
          <cell r="M135" t="str">
            <v xml:space="preserve"> </v>
          </cell>
          <cell r="N135" t="str">
            <v xml:space="preserve">  </v>
          </cell>
        </row>
        <row r="136">
          <cell r="M136" t="str">
            <v xml:space="preserve"> </v>
          </cell>
          <cell r="N136" t="str">
            <v xml:space="preserve">  </v>
          </cell>
        </row>
        <row r="137">
          <cell r="M137" t="str">
            <v xml:space="preserve"> </v>
          </cell>
          <cell r="N137" t="str">
            <v xml:space="preserve">  </v>
          </cell>
        </row>
        <row r="138">
          <cell r="M138" t="str">
            <v xml:space="preserve"> </v>
          </cell>
          <cell r="N138" t="str">
            <v xml:space="preserve">  </v>
          </cell>
        </row>
        <row r="139">
          <cell r="M139" t="str">
            <v xml:space="preserve"> </v>
          </cell>
          <cell r="N139" t="str">
            <v xml:space="preserve">  </v>
          </cell>
        </row>
        <row r="140">
          <cell r="M140" t="str">
            <v xml:space="preserve"> </v>
          </cell>
          <cell r="N140" t="str">
            <v xml:space="preserve">  </v>
          </cell>
        </row>
        <row r="141">
          <cell r="M141" t="str">
            <v xml:space="preserve"> </v>
          </cell>
          <cell r="N141" t="str">
            <v xml:space="preserve">  </v>
          </cell>
        </row>
        <row r="142">
          <cell r="M142" t="str">
            <v xml:space="preserve"> </v>
          </cell>
          <cell r="N142" t="str">
            <v xml:space="preserve">  </v>
          </cell>
        </row>
        <row r="143">
          <cell r="M143" t="str">
            <v xml:space="preserve"> </v>
          </cell>
          <cell r="N143" t="str">
            <v xml:space="preserve">  </v>
          </cell>
        </row>
        <row r="144">
          <cell r="M144" t="str">
            <v xml:space="preserve"> </v>
          </cell>
          <cell r="N144" t="str">
            <v xml:space="preserve">  </v>
          </cell>
        </row>
        <row r="145">
          <cell r="M145" t="str">
            <v xml:space="preserve"> </v>
          </cell>
          <cell r="N145" t="str">
            <v xml:space="preserve">  </v>
          </cell>
        </row>
        <row r="146">
          <cell r="M146" t="str">
            <v xml:space="preserve"> </v>
          </cell>
          <cell r="N146" t="str">
            <v xml:space="preserve">  </v>
          </cell>
        </row>
        <row r="147">
          <cell r="M147" t="str">
            <v xml:space="preserve"> </v>
          </cell>
          <cell r="N147" t="str">
            <v xml:space="preserve">  </v>
          </cell>
        </row>
        <row r="148">
          <cell r="M148" t="str">
            <v xml:space="preserve"> </v>
          </cell>
          <cell r="N148" t="str">
            <v xml:space="preserve">  </v>
          </cell>
        </row>
        <row r="149">
          <cell r="M149" t="str">
            <v xml:space="preserve"> </v>
          </cell>
          <cell r="N149" t="str">
            <v xml:space="preserve">  </v>
          </cell>
        </row>
        <row r="150">
          <cell r="M150" t="str">
            <v xml:space="preserve"> </v>
          </cell>
          <cell r="N150" t="str">
            <v xml:space="preserve">  </v>
          </cell>
        </row>
        <row r="151">
          <cell r="M151" t="str">
            <v xml:space="preserve"> </v>
          </cell>
          <cell r="N151" t="str">
            <v xml:space="preserve">  </v>
          </cell>
        </row>
        <row r="152">
          <cell r="M152" t="str">
            <v xml:space="preserve"> </v>
          </cell>
          <cell r="N152" t="str">
            <v xml:space="preserve">  </v>
          </cell>
        </row>
        <row r="153">
          <cell r="M153" t="str">
            <v xml:space="preserve"> </v>
          </cell>
          <cell r="N153" t="str">
            <v xml:space="preserve">  </v>
          </cell>
        </row>
        <row r="154">
          <cell r="M154" t="str">
            <v xml:space="preserve"> </v>
          </cell>
          <cell r="N154" t="str">
            <v xml:space="preserve">  </v>
          </cell>
        </row>
        <row r="155">
          <cell r="M155" t="str">
            <v xml:space="preserve"> </v>
          </cell>
          <cell r="N155" t="str">
            <v xml:space="preserve">  </v>
          </cell>
        </row>
        <row r="156">
          <cell r="M156" t="str">
            <v xml:space="preserve"> </v>
          </cell>
          <cell r="N156" t="str">
            <v xml:space="preserve">  </v>
          </cell>
        </row>
        <row r="157">
          <cell r="M157" t="str">
            <v xml:space="preserve"> </v>
          </cell>
          <cell r="N157" t="str">
            <v xml:space="preserve">  </v>
          </cell>
        </row>
        <row r="158">
          <cell r="M158" t="str">
            <v xml:space="preserve"> </v>
          </cell>
          <cell r="N158" t="str">
            <v xml:space="preserve">  </v>
          </cell>
        </row>
        <row r="159">
          <cell r="M159" t="str">
            <v xml:space="preserve"> </v>
          </cell>
          <cell r="N159" t="str">
            <v xml:space="preserve">  </v>
          </cell>
        </row>
        <row r="160">
          <cell r="M160" t="str">
            <v xml:space="preserve"> </v>
          </cell>
          <cell r="N160" t="str">
            <v xml:space="preserve">  </v>
          </cell>
        </row>
        <row r="161">
          <cell r="M161" t="str">
            <v xml:space="preserve"> </v>
          </cell>
          <cell r="N161" t="str">
            <v xml:space="preserve">  </v>
          </cell>
        </row>
        <row r="162">
          <cell r="M162" t="str">
            <v xml:space="preserve"> </v>
          </cell>
          <cell r="N162" t="str">
            <v xml:space="preserve">  </v>
          </cell>
        </row>
        <row r="163">
          <cell r="M163" t="str">
            <v xml:space="preserve"> </v>
          </cell>
          <cell r="N163" t="str">
            <v xml:space="preserve">  </v>
          </cell>
        </row>
        <row r="164">
          <cell r="M164" t="str">
            <v xml:space="preserve"> </v>
          </cell>
          <cell r="N164" t="str">
            <v xml:space="preserve">  </v>
          </cell>
        </row>
        <row r="165">
          <cell r="M165" t="str">
            <v xml:space="preserve"> </v>
          </cell>
          <cell r="N165" t="str">
            <v xml:space="preserve">  </v>
          </cell>
        </row>
        <row r="166">
          <cell r="M166" t="str">
            <v xml:space="preserve"> </v>
          </cell>
          <cell r="N166" t="str">
            <v xml:space="preserve">  </v>
          </cell>
        </row>
        <row r="167">
          <cell r="M167" t="str">
            <v xml:space="preserve"> </v>
          </cell>
          <cell r="N167" t="str">
            <v xml:space="preserve">  </v>
          </cell>
        </row>
        <row r="168">
          <cell r="M168" t="str">
            <v xml:space="preserve"> </v>
          </cell>
          <cell r="N168" t="str">
            <v xml:space="preserve">  </v>
          </cell>
        </row>
        <row r="169">
          <cell r="M169" t="str">
            <v xml:space="preserve"> </v>
          </cell>
          <cell r="N169" t="str">
            <v xml:space="preserve">  </v>
          </cell>
        </row>
        <row r="170">
          <cell r="M170" t="str">
            <v xml:space="preserve"> </v>
          </cell>
          <cell r="N170" t="str">
            <v xml:space="preserve">  </v>
          </cell>
        </row>
        <row r="171">
          <cell r="M171" t="str">
            <v xml:space="preserve"> </v>
          </cell>
          <cell r="N171" t="str">
            <v xml:space="preserve">  </v>
          </cell>
        </row>
        <row r="172">
          <cell r="M172" t="str">
            <v xml:space="preserve"> </v>
          </cell>
          <cell r="N172" t="str">
            <v xml:space="preserve">  </v>
          </cell>
        </row>
        <row r="173">
          <cell r="M173" t="str">
            <v xml:space="preserve"> </v>
          </cell>
          <cell r="N173" t="str">
            <v xml:space="preserve">  </v>
          </cell>
        </row>
        <row r="174">
          <cell r="M174" t="str">
            <v xml:space="preserve"> </v>
          </cell>
          <cell r="N174" t="str">
            <v xml:space="preserve">  </v>
          </cell>
        </row>
        <row r="175">
          <cell r="M175" t="str">
            <v xml:space="preserve"> </v>
          </cell>
          <cell r="N175" t="str">
            <v xml:space="preserve">  </v>
          </cell>
        </row>
        <row r="176">
          <cell r="M176" t="str">
            <v xml:space="preserve"> </v>
          </cell>
          <cell r="N176" t="str">
            <v xml:space="preserve">  </v>
          </cell>
        </row>
        <row r="177">
          <cell r="M177" t="str">
            <v xml:space="preserve"> </v>
          </cell>
          <cell r="N177" t="str">
            <v xml:space="preserve">  </v>
          </cell>
        </row>
        <row r="178">
          <cell r="M178" t="str">
            <v xml:space="preserve"> </v>
          </cell>
          <cell r="N178" t="str">
            <v xml:space="preserve">  </v>
          </cell>
        </row>
        <row r="179">
          <cell r="M179" t="str">
            <v xml:space="preserve"> </v>
          </cell>
          <cell r="N179" t="str">
            <v xml:space="preserve">  </v>
          </cell>
        </row>
        <row r="180">
          <cell r="M180" t="str">
            <v xml:space="preserve"> </v>
          </cell>
          <cell r="N180" t="str">
            <v xml:space="preserve">  </v>
          </cell>
        </row>
        <row r="181">
          <cell r="M181" t="str">
            <v xml:space="preserve"> </v>
          </cell>
          <cell r="N181" t="str">
            <v xml:space="preserve">  </v>
          </cell>
        </row>
        <row r="182">
          <cell r="M182" t="str">
            <v xml:space="preserve"> </v>
          </cell>
          <cell r="N182" t="str">
            <v xml:space="preserve">  </v>
          </cell>
        </row>
        <row r="183">
          <cell r="M183" t="str">
            <v xml:space="preserve"> </v>
          </cell>
          <cell r="N183" t="str">
            <v xml:space="preserve">  </v>
          </cell>
        </row>
        <row r="184">
          <cell r="M184" t="str">
            <v xml:space="preserve"> </v>
          </cell>
          <cell r="N184" t="str">
            <v xml:space="preserve">  </v>
          </cell>
        </row>
        <row r="185">
          <cell r="M185" t="str">
            <v xml:space="preserve"> </v>
          </cell>
          <cell r="N185" t="str">
            <v xml:space="preserve">  </v>
          </cell>
        </row>
        <row r="186">
          <cell r="M186" t="str">
            <v xml:space="preserve"> </v>
          </cell>
          <cell r="N186" t="str">
            <v xml:space="preserve">  </v>
          </cell>
        </row>
        <row r="187">
          <cell r="M187" t="str">
            <v xml:space="preserve"> </v>
          </cell>
          <cell r="N187" t="str">
            <v xml:space="preserve">  </v>
          </cell>
        </row>
        <row r="188">
          <cell r="M188" t="str">
            <v xml:space="preserve"> </v>
          </cell>
          <cell r="N188" t="str">
            <v xml:space="preserve">  </v>
          </cell>
        </row>
        <row r="189">
          <cell r="M189" t="str">
            <v xml:space="preserve"> </v>
          </cell>
          <cell r="N189" t="str">
            <v xml:space="preserve">  </v>
          </cell>
        </row>
        <row r="190">
          <cell r="M190" t="str">
            <v xml:space="preserve"> </v>
          </cell>
          <cell r="N190" t="str">
            <v xml:space="preserve">  </v>
          </cell>
        </row>
        <row r="191">
          <cell r="M191" t="str">
            <v xml:space="preserve"> </v>
          </cell>
          <cell r="N191" t="str">
            <v xml:space="preserve">  </v>
          </cell>
        </row>
        <row r="192">
          <cell r="M192" t="str">
            <v xml:space="preserve"> </v>
          </cell>
          <cell r="N192" t="str">
            <v xml:space="preserve">  </v>
          </cell>
        </row>
        <row r="193">
          <cell r="M193" t="str">
            <v xml:space="preserve"> </v>
          </cell>
          <cell r="N193" t="str">
            <v xml:space="preserve">  </v>
          </cell>
        </row>
        <row r="194">
          <cell r="M194" t="str">
            <v xml:space="preserve"> </v>
          </cell>
          <cell r="N194" t="str">
            <v xml:space="preserve">  </v>
          </cell>
        </row>
        <row r="195">
          <cell r="M195" t="str">
            <v xml:space="preserve"> </v>
          </cell>
          <cell r="N195" t="str">
            <v xml:space="preserve">  </v>
          </cell>
        </row>
        <row r="196">
          <cell r="M196" t="str">
            <v xml:space="preserve"> </v>
          </cell>
          <cell r="N196" t="str">
            <v xml:space="preserve">  </v>
          </cell>
        </row>
        <row r="197">
          <cell r="M197" t="str">
            <v xml:space="preserve"> </v>
          </cell>
          <cell r="N197" t="str">
            <v xml:space="preserve">  </v>
          </cell>
        </row>
        <row r="198">
          <cell r="M198" t="str">
            <v xml:space="preserve"> </v>
          </cell>
          <cell r="N198" t="str">
            <v xml:space="preserve">  </v>
          </cell>
        </row>
        <row r="199">
          <cell r="M199" t="str">
            <v xml:space="preserve"> </v>
          </cell>
          <cell r="N199" t="str">
            <v xml:space="preserve">  </v>
          </cell>
        </row>
        <row r="200">
          <cell r="M200" t="str">
            <v xml:space="preserve"> </v>
          </cell>
          <cell r="N200" t="str">
            <v xml:space="preserve">  </v>
          </cell>
        </row>
        <row r="201">
          <cell r="M201" t="str">
            <v xml:space="preserve"> </v>
          </cell>
          <cell r="N201" t="str">
            <v xml:space="preserve">  </v>
          </cell>
        </row>
        <row r="202">
          <cell r="M202" t="str">
            <v xml:space="preserve"> </v>
          </cell>
          <cell r="N202" t="str">
            <v xml:space="preserve">  </v>
          </cell>
        </row>
        <row r="203">
          <cell r="M203" t="str">
            <v xml:space="preserve"> </v>
          </cell>
          <cell r="N203" t="str">
            <v xml:space="preserve">  </v>
          </cell>
        </row>
        <row r="204">
          <cell r="M204" t="str">
            <v xml:space="preserve"> </v>
          </cell>
          <cell r="N204" t="str">
            <v xml:space="preserve">  </v>
          </cell>
        </row>
        <row r="205">
          <cell r="M205" t="str">
            <v xml:space="preserve"> </v>
          </cell>
          <cell r="N205" t="str">
            <v xml:space="preserve">  </v>
          </cell>
        </row>
        <row r="206">
          <cell r="M206" t="str">
            <v xml:space="preserve"> </v>
          </cell>
          <cell r="N206" t="str">
            <v xml:space="preserve">  </v>
          </cell>
        </row>
        <row r="207">
          <cell r="M207" t="str">
            <v xml:space="preserve"> </v>
          </cell>
          <cell r="N207" t="str">
            <v xml:space="preserve">  </v>
          </cell>
        </row>
        <row r="208">
          <cell r="M208" t="str">
            <v xml:space="preserve"> </v>
          </cell>
          <cell r="N208" t="str">
            <v xml:space="preserve">  </v>
          </cell>
        </row>
        <row r="209">
          <cell r="M209" t="str">
            <v xml:space="preserve"> </v>
          </cell>
          <cell r="N209" t="str">
            <v xml:space="preserve">  </v>
          </cell>
        </row>
        <row r="210">
          <cell r="M210" t="str">
            <v xml:space="preserve"> </v>
          </cell>
          <cell r="N210" t="str">
            <v xml:space="preserve">  </v>
          </cell>
        </row>
        <row r="211">
          <cell r="M211" t="str">
            <v xml:space="preserve"> </v>
          </cell>
          <cell r="N211" t="str">
            <v xml:space="preserve">  </v>
          </cell>
        </row>
        <row r="212">
          <cell r="M212" t="str">
            <v xml:space="preserve"> </v>
          </cell>
          <cell r="N212" t="str">
            <v xml:space="preserve">  </v>
          </cell>
        </row>
        <row r="213">
          <cell r="M213" t="str">
            <v xml:space="preserve"> </v>
          </cell>
          <cell r="N213" t="str">
            <v xml:space="preserve">  </v>
          </cell>
        </row>
        <row r="214">
          <cell r="M214" t="str">
            <v xml:space="preserve"> </v>
          </cell>
          <cell r="N214" t="str">
            <v xml:space="preserve">  </v>
          </cell>
        </row>
        <row r="215">
          <cell r="M215" t="str">
            <v xml:space="preserve"> </v>
          </cell>
          <cell r="N215" t="str">
            <v xml:space="preserve">  </v>
          </cell>
        </row>
        <row r="216">
          <cell r="M216" t="str">
            <v xml:space="preserve"> </v>
          </cell>
          <cell r="N216" t="str">
            <v xml:space="preserve">  </v>
          </cell>
        </row>
        <row r="217">
          <cell r="M217" t="str">
            <v xml:space="preserve"> </v>
          </cell>
          <cell r="N217" t="str">
            <v xml:space="preserve">  </v>
          </cell>
        </row>
        <row r="218">
          <cell r="M218" t="str">
            <v xml:space="preserve"> </v>
          </cell>
          <cell r="N218" t="str">
            <v xml:space="preserve">  </v>
          </cell>
        </row>
        <row r="219">
          <cell r="M219" t="str">
            <v xml:space="preserve"> </v>
          </cell>
          <cell r="N219" t="str">
            <v xml:space="preserve">  </v>
          </cell>
        </row>
        <row r="220">
          <cell r="M220" t="str">
            <v xml:space="preserve"> </v>
          </cell>
          <cell r="N220" t="str">
            <v xml:space="preserve">  </v>
          </cell>
        </row>
        <row r="221">
          <cell r="M221" t="str">
            <v xml:space="preserve"> </v>
          </cell>
          <cell r="N221" t="str">
            <v xml:space="preserve">  </v>
          </cell>
        </row>
        <row r="222">
          <cell r="M222" t="str">
            <v xml:space="preserve"> </v>
          </cell>
          <cell r="N222" t="str">
            <v xml:space="preserve">  </v>
          </cell>
        </row>
        <row r="223">
          <cell r="M223" t="str">
            <v xml:space="preserve"> </v>
          </cell>
          <cell r="N223" t="str">
            <v xml:space="preserve">  </v>
          </cell>
        </row>
        <row r="224">
          <cell r="M224" t="str">
            <v xml:space="preserve"> </v>
          </cell>
          <cell r="N224" t="str">
            <v xml:space="preserve">  </v>
          </cell>
        </row>
        <row r="225">
          <cell r="M225" t="str">
            <v xml:space="preserve"> </v>
          </cell>
          <cell r="N225" t="str">
            <v xml:space="preserve">  </v>
          </cell>
        </row>
        <row r="226">
          <cell r="M226" t="str">
            <v xml:space="preserve"> </v>
          </cell>
          <cell r="N226" t="str">
            <v xml:space="preserve">  </v>
          </cell>
        </row>
        <row r="227">
          <cell r="M227" t="str">
            <v xml:space="preserve"> </v>
          </cell>
          <cell r="N227" t="str">
            <v xml:space="preserve">  </v>
          </cell>
        </row>
        <row r="228">
          <cell r="M228" t="str">
            <v xml:space="preserve"> </v>
          </cell>
          <cell r="N228" t="str">
            <v xml:space="preserve">  </v>
          </cell>
        </row>
        <row r="229">
          <cell r="M229" t="str">
            <v xml:space="preserve"> </v>
          </cell>
          <cell r="N229" t="str">
            <v xml:space="preserve">  </v>
          </cell>
        </row>
        <row r="230">
          <cell r="M230" t="str">
            <v xml:space="preserve"> </v>
          </cell>
          <cell r="N230" t="str">
            <v xml:space="preserve">  </v>
          </cell>
        </row>
        <row r="231">
          <cell r="M231" t="str">
            <v xml:space="preserve"> </v>
          </cell>
          <cell r="N231" t="str">
            <v xml:space="preserve">  </v>
          </cell>
        </row>
        <row r="232">
          <cell r="M232" t="str">
            <v xml:space="preserve"> </v>
          </cell>
          <cell r="N232" t="str">
            <v xml:space="preserve">  </v>
          </cell>
        </row>
        <row r="233">
          <cell r="M233" t="str">
            <v xml:space="preserve"> </v>
          </cell>
          <cell r="N233" t="str">
            <v xml:space="preserve">  </v>
          </cell>
        </row>
        <row r="234">
          <cell r="M234" t="str">
            <v xml:space="preserve"> </v>
          </cell>
          <cell r="N234" t="str">
            <v xml:space="preserve">  </v>
          </cell>
        </row>
        <row r="235">
          <cell r="M235" t="str">
            <v xml:space="preserve"> </v>
          </cell>
          <cell r="N235" t="str">
            <v xml:space="preserve">  </v>
          </cell>
        </row>
        <row r="236">
          <cell r="M236" t="str">
            <v xml:space="preserve"> </v>
          </cell>
          <cell r="N236" t="str">
            <v xml:space="preserve">  </v>
          </cell>
        </row>
        <row r="237">
          <cell r="M237" t="str">
            <v xml:space="preserve"> </v>
          </cell>
          <cell r="N237" t="str">
            <v xml:space="preserve">  </v>
          </cell>
        </row>
        <row r="238">
          <cell r="M238" t="str">
            <v xml:space="preserve"> </v>
          </cell>
          <cell r="N238" t="str">
            <v xml:space="preserve">  </v>
          </cell>
        </row>
        <row r="239">
          <cell r="M239" t="str">
            <v xml:space="preserve"> </v>
          </cell>
          <cell r="N239" t="str">
            <v xml:space="preserve">  </v>
          </cell>
        </row>
        <row r="240">
          <cell r="M240" t="str">
            <v xml:space="preserve"> </v>
          </cell>
          <cell r="N240" t="str">
            <v xml:space="preserve">  </v>
          </cell>
        </row>
        <row r="241">
          <cell r="M241" t="str">
            <v xml:space="preserve"> </v>
          </cell>
          <cell r="N241" t="str">
            <v xml:space="preserve">  </v>
          </cell>
        </row>
        <row r="242">
          <cell r="M242" t="str">
            <v xml:space="preserve"> </v>
          </cell>
          <cell r="N242" t="str">
            <v xml:space="preserve">  </v>
          </cell>
        </row>
        <row r="243">
          <cell r="M243" t="str">
            <v xml:space="preserve"> </v>
          </cell>
          <cell r="N243" t="str">
            <v xml:space="preserve">  </v>
          </cell>
        </row>
        <row r="244">
          <cell r="M244" t="str">
            <v xml:space="preserve"> </v>
          </cell>
          <cell r="N244" t="str">
            <v xml:space="preserve">  </v>
          </cell>
        </row>
        <row r="245">
          <cell r="M245" t="str">
            <v xml:space="preserve"> </v>
          </cell>
          <cell r="N245" t="str">
            <v xml:space="preserve">  </v>
          </cell>
        </row>
        <row r="246">
          <cell r="M246" t="str">
            <v xml:space="preserve"> </v>
          </cell>
          <cell r="N246" t="str">
            <v xml:space="preserve">  </v>
          </cell>
        </row>
        <row r="247">
          <cell r="M247" t="str">
            <v xml:space="preserve"> </v>
          </cell>
          <cell r="N247" t="str">
            <v xml:space="preserve">  </v>
          </cell>
        </row>
        <row r="248">
          <cell r="M248" t="str">
            <v xml:space="preserve"> </v>
          </cell>
          <cell r="N248" t="str">
            <v xml:space="preserve">  </v>
          </cell>
        </row>
        <row r="249">
          <cell r="M249" t="str">
            <v xml:space="preserve"> </v>
          </cell>
          <cell r="N249" t="str">
            <v xml:space="preserve">  </v>
          </cell>
        </row>
        <row r="250">
          <cell r="M250" t="str">
            <v xml:space="preserve"> </v>
          </cell>
          <cell r="N250" t="str">
            <v xml:space="preserve">  </v>
          </cell>
        </row>
        <row r="251">
          <cell r="M251" t="str">
            <v xml:space="preserve"> </v>
          </cell>
          <cell r="N251" t="str">
            <v xml:space="preserve">  </v>
          </cell>
        </row>
        <row r="252">
          <cell r="M252" t="str">
            <v xml:space="preserve"> </v>
          </cell>
          <cell r="N252" t="str">
            <v xml:space="preserve">  </v>
          </cell>
        </row>
        <row r="253">
          <cell r="M253" t="str">
            <v xml:space="preserve"> </v>
          </cell>
          <cell r="N253" t="str">
            <v xml:space="preserve">  </v>
          </cell>
        </row>
        <row r="254">
          <cell r="M254" t="str">
            <v xml:space="preserve"> </v>
          </cell>
          <cell r="N254" t="str">
            <v xml:space="preserve">  </v>
          </cell>
        </row>
        <row r="255">
          <cell r="M255" t="str">
            <v xml:space="preserve"> </v>
          </cell>
          <cell r="N255" t="str">
            <v xml:space="preserve">  </v>
          </cell>
        </row>
        <row r="256">
          <cell r="M256" t="str">
            <v xml:space="preserve"> </v>
          </cell>
          <cell r="N256" t="str">
            <v xml:space="preserve">  </v>
          </cell>
        </row>
        <row r="257">
          <cell r="M257" t="str">
            <v xml:space="preserve"> </v>
          </cell>
          <cell r="N257" t="str">
            <v xml:space="preserve">  </v>
          </cell>
        </row>
        <row r="258">
          <cell r="M258" t="str">
            <v xml:space="preserve"> </v>
          </cell>
          <cell r="N258" t="str">
            <v xml:space="preserve">  </v>
          </cell>
        </row>
        <row r="259">
          <cell r="M259" t="str">
            <v xml:space="preserve"> </v>
          </cell>
          <cell r="N259" t="str">
            <v xml:space="preserve">  </v>
          </cell>
        </row>
        <row r="260">
          <cell r="M260" t="str">
            <v xml:space="preserve"> </v>
          </cell>
          <cell r="N260" t="str">
            <v xml:space="preserve">  </v>
          </cell>
        </row>
        <row r="261">
          <cell r="M261" t="str">
            <v xml:space="preserve"> </v>
          </cell>
          <cell r="N261" t="str">
            <v xml:space="preserve">  </v>
          </cell>
        </row>
        <row r="262">
          <cell r="M262" t="str">
            <v xml:space="preserve"> </v>
          </cell>
          <cell r="N262" t="str">
            <v xml:space="preserve">  </v>
          </cell>
        </row>
        <row r="263">
          <cell r="M263" t="str">
            <v xml:space="preserve"> </v>
          </cell>
          <cell r="N263" t="str">
            <v xml:space="preserve">  </v>
          </cell>
        </row>
        <row r="264">
          <cell r="M264" t="str">
            <v xml:space="preserve"> </v>
          </cell>
          <cell r="N264" t="str">
            <v xml:space="preserve">  </v>
          </cell>
        </row>
        <row r="265">
          <cell r="M265" t="str">
            <v xml:space="preserve"> </v>
          </cell>
          <cell r="N265" t="str">
            <v xml:space="preserve">  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ADBC72-4AF2-4BFD-A7B7-790B0C198809}">
  <dimension ref="A1:AB37"/>
  <sheetViews>
    <sheetView tabSelected="1" topLeftCell="B1" workbookViewId="0">
      <selection activeCell="B1" sqref="B1:AB37"/>
    </sheetView>
  </sheetViews>
  <sheetFormatPr baseColWidth="10" defaultRowHeight="14.5" x14ac:dyDescent="0.35"/>
  <cols>
    <col min="1" max="1" width="0" hidden="1" customWidth="1"/>
    <col min="2" max="2" width="10.90625" customWidth="1"/>
    <col min="4" max="4" width="12.7265625" customWidth="1"/>
    <col min="6" max="6" width="28.453125" bestFit="1" customWidth="1"/>
    <col min="8" max="8" width="21.26953125" bestFit="1" customWidth="1"/>
    <col min="16" max="16" width="12.6328125" customWidth="1"/>
    <col min="17" max="17" width="13" customWidth="1"/>
  </cols>
  <sheetData>
    <row r="1" spans="1:28" ht="18.5" x14ac:dyDescent="0.45">
      <c r="B1" s="2" t="s">
        <v>2</v>
      </c>
    </row>
    <row r="3" spans="1:28" x14ac:dyDescent="0.35">
      <c r="B3" s="1" t="s">
        <v>0</v>
      </c>
    </row>
    <row r="4" spans="1:28" x14ac:dyDescent="0.35">
      <c r="B4" s="1" t="s">
        <v>1</v>
      </c>
    </row>
    <row r="6" spans="1:28" x14ac:dyDescent="0.35">
      <c r="B6" s="3" t="str">
        <f>"VIERKAMPF (Anzahl: "&amp;COUNT(A8:A19)&amp;")"</f>
        <v>VIERKAMPF (Anzahl: 12)</v>
      </c>
      <c r="C6" s="4"/>
      <c r="D6" s="4"/>
      <c r="E6" s="4"/>
      <c r="F6" s="4"/>
      <c r="G6" s="4"/>
      <c r="H6" s="5"/>
      <c r="I6" s="98" t="s">
        <v>3</v>
      </c>
      <c r="J6" s="99"/>
      <c r="K6" s="100"/>
      <c r="L6" s="98" t="s">
        <v>4</v>
      </c>
      <c r="M6" s="99"/>
      <c r="N6" s="99"/>
      <c r="O6" s="99"/>
      <c r="P6" s="100"/>
      <c r="Q6" s="98" t="s">
        <v>5</v>
      </c>
      <c r="R6" s="99"/>
      <c r="S6" s="99"/>
      <c r="T6" s="100"/>
      <c r="U6" s="6"/>
      <c r="V6" s="98" t="s">
        <v>6</v>
      </c>
      <c r="W6" s="99"/>
      <c r="X6" s="99"/>
      <c r="Y6" s="100"/>
      <c r="Z6" s="101" t="s">
        <v>7</v>
      </c>
      <c r="AA6" s="102"/>
      <c r="AB6" s="103"/>
    </row>
    <row r="7" spans="1:28" x14ac:dyDescent="0.35">
      <c r="A7" s="7" t="s">
        <v>8</v>
      </c>
      <c r="B7" s="7" t="s">
        <v>9</v>
      </c>
      <c r="C7" s="7" t="s">
        <v>10</v>
      </c>
      <c r="D7" s="8" t="s">
        <v>11</v>
      </c>
      <c r="E7" s="8" t="s">
        <v>12</v>
      </c>
      <c r="F7" s="8" t="s">
        <v>13</v>
      </c>
      <c r="G7" s="8" t="s">
        <v>14</v>
      </c>
      <c r="H7" s="8" t="s">
        <v>15</v>
      </c>
      <c r="I7" s="9" t="s">
        <v>16</v>
      </c>
      <c r="J7" s="7" t="s">
        <v>17</v>
      </c>
      <c r="K7" s="7" t="s">
        <v>18</v>
      </c>
      <c r="L7" s="9" t="s">
        <v>19</v>
      </c>
      <c r="M7" s="7" t="s">
        <v>17</v>
      </c>
      <c r="N7" s="9" t="s">
        <v>20</v>
      </c>
      <c r="O7" s="7" t="s">
        <v>21</v>
      </c>
      <c r="P7" s="7" t="s">
        <v>18</v>
      </c>
      <c r="Q7" s="9" t="s">
        <v>22</v>
      </c>
      <c r="R7" s="7" t="s">
        <v>17</v>
      </c>
      <c r="S7" s="9" t="s">
        <v>23</v>
      </c>
      <c r="T7" s="10" t="s">
        <v>21</v>
      </c>
      <c r="U7" s="11" t="s">
        <v>24</v>
      </c>
      <c r="V7" s="12" t="s">
        <v>25</v>
      </c>
      <c r="W7" s="12" t="s">
        <v>18</v>
      </c>
      <c r="X7" s="13" t="s">
        <v>26</v>
      </c>
      <c r="Y7" s="14" t="s">
        <v>27</v>
      </c>
      <c r="Z7" s="15" t="s">
        <v>28</v>
      </c>
      <c r="AA7" s="15" t="s">
        <v>29</v>
      </c>
      <c r="AB7" s="11" t="s">
        <v>30</v>
      </c>
    </row>
    <row r="8" spans="1:28" x14ac:dyDescent="0.35">
      <c r="A8" s="17">
        <v>2</v>
      </c>
      <c r="B8" s="18">
        <v>1</v>
      </c>
      <c r="C8" s="19" t="str">
        <f t="shared" ref="C8:C19" si="0">IF(A8="","",VLOOKUP(A8,Matrix,3,FALSE))</f>
        <v>19w</v>
      </c>
      <c r="D8" s="20" t="str">
        <f t="shared" ref="D8:D19" si="1">IF(A8="","",VLOOKUP(A8,Matrix,12,FALSE))</f>
        <v>Julia Bengel</v>
      </c>
      <c r="E8" s="21">
        <f t="shared" ref="E8:E19" si="2">IF(A8="","",VLOOKUP(A8,Matrix,8,FALSE))</f>
        <v>46140</v>
      </c>
      <c r="F8" s="21" t="str">
        <f t="shared" ref="F8:F19" si="3">IF(A8="","",VLOOKUP(A8,Matrix,9,FALSE))</f>
        <v>Charlie</v>
      </c>
      <c r="G8" s="21" t="str">
        <f t="shared" ref="G8:G19" si="4">IF(A8="","",VLOOKUP(A8,Matrix,10,FALSE))</f>
        <v>K - 010127</v>
      </c>
      <c r="H8" s="22" t="str">
        <f t="shared" ref="H8:H19" si="5">IF(A8="","",VLOOKUP(A8,Matrix,6,FALSE)&amp;" / "&amp;VLOOKUP(A8,Matrix,7,FALSE))</f>
        <v>HSVRM / SGV Einhausen</v>
      </c>
      <c r="I8" s="23">
        <v>23.35</v>
      </c>
      <c r="J8" s="24">
        <v>0</v>
      </c>
      <c r="K8" s="80">
        <v>0</v>
      </c>
      <c r="L8" s="23">
        <v>18.239999999999998</v>
      </c>
      <c r="M8" s="24">
        <v>0</v>
      </c>
      <c r="N8" s="23">
        <v>18.940000000000001</v>
      </c>
      <c r="O8" s="24">
        <v>0</v>
      </c>
      <c r="P8" s="80">
        <v>0</v>
      </c>
      <c r="Q8" s="23">
        <v>28.79</v>
      </c>
      <c r="R8" s="24">
        <v>1</v>
      </c>
      <c r="S8" s="23">
        <v>27.59</v>
      </c>
      <c r="T8" s="24">
        <v>20</v>
      </c>
      <c r="U8" s="25">
        <v>46</v>
      </c>
      <c r="V8" s="26">
        <v>255</v>
      </c>
      <c r="W8" s="18">
        <f t="shared" ref="W8:W19" si="6">IF(B8=1,K8+P8,0)</f>
        <v>0</v>
      </c>
      <c r="X8" s="27">
        <f t="shared" ref="X8:Y19" si="7">I8+L8+N8+Q8+S8</f>
        <v>116.91</v>
      </c>
      <c r="Y8" s="18">
        <f t="shared" si="7"/>
        <v>21</v>
      </c>
      <c r="Z8" s="28">
        <f t="shared" ref="Z8:Z19" si="8">SUM(X8:Y8)</f>
        <v>137.91</v>
      </c>
      <c r="AA8" s="29">
        <f t="shared" ref="AA8:AA19" si="9">AB8-U8</f>
        <v>117</v>
      </c>
      <c r="AB8" s="30">
        <f t="shared" ref="AB8:AB17" si="10">ROUND((U8+V8+W8)-(X8+Y8),0)</f>
        <v>163</v>
      </c>
    </row>
    <row r="9" spans="1:28" x14ac:dyDescent="0.35">
      <c r="A9" s="31">
        <v>19</v>
      </c>
      <c r="B9" s="18">
        <v>1</v>
      </c>
      <c r="C9" s="32" t="str">
        <f t="shared" si="0"/>
        <v>19w</v>
      </c>
      <c r="D9" s="33" t="str">
        <f t="shared" si="1"/>
        <v>Jennifer Knaup</v>
      </c>
      <c r="E9" s="34">
        <f t="shared" si="2"/>
        <v>18240</v>
      </c>
      <c r="F9" s="34" t="str">
        <f t="shared" si="3"/>
        <v>Fantasy of Laurins Empire BAILEY</v>
      </c>
      <c r="G9" s="34" t="str">
        <f t="shared" si="4"/>
        <v>K / 007805</v>
      </c>
      <c r="H9" s="35" t="str">
        <f t="shared" si="5"/>
        <v>HSVRM / SGV Einhausen</v>
      </c>
      <c r="I9" s="36">
        <v>14.96</v>
      </c>
      <c r="J9" s="18">
        <v>2</v>
      </c>
      <c r="K9" s="67">
        <v>10</v>
      </c>
      <c r="L9" s="23">
        <v>14.59</v>
      </c>
      <c r="M9" s="18">
        <v>0</v>
      </c>
      <c r="N9" s="23">
        <v>14.93</v>
      </c>
      <c r="O9" s="18">
        <v>0</v>
      </c>
      <c r="P9" s="67">
        <v>10</v>
      </c>
      <c r="Q9" s="23">
        <v>14.36</v>
      </c>
      <c r="R9" s="18">
        <v>4</v>
      </c>
      <c r="S9" s="23">
        <v>16.36</v>
      </c>
      <c r="T9" s="18">
        <v>2</v>
      </c>
      <c r="U9" s="37">
        <v>56</v>
      </c>
      <c r="V9" s="38">
        <f t="shared" ref="V9:V19" si="11">IF(B9=3,290,IF(B9=2,280,255))</f>
        <v>255</v>
      </c>
      <c r="W9" s="18">
        <f t="shared" si="6"/>
        <v>20</v>
      </c>
      <c r="X9" s="27">
        <f t="shared" si="7"/>
        <v>75.2</v>
      </c>
      <c r="Y9" s="18">
        <f t="shared" si="7"/>
        <v>8</v>
      </c>
      <c r="Z9" s="28">
        <f t="shared" si="8"/>
        <v>83.2</v>
      </c>
      <c r="AA9" s="29">
        <f t="shared" si="9"/>
        <v>192</v>
      </c>
      <c r="AB9" s="30">
        <f t="shared" si="10"/>
        <v>248</v>
      </c>
    </row>
    <row r="10" spans="1:28" x14ac:dyDescent="0.35">
      <c r="A10" s="31">
        <v>13</v>
      </c>
      <c r="B10" s="18">
        <v>1</v>
      </c>
      <c r="C10" s="32" t="str">
        <f t="shared" si="0"/>
        <v>19w</v>
      </c>
      <c r="D10" s="33" t="str">
        <f t="shared" si="1"/>
        <v>Natascha Fritz</v>
      </c>
      <c r="E10" s="34">
        <f t="shared" si="2"/>
        <v>5529</v>
      </c>
      <c r="F10" s="34" t="str">
        <f t="shared" si="3"/>
        <v>New Hope von den brennenden Herzen LYNDIE</v>
      </c>
      <c r="G10" s="34" t="str">
        <f t="shared" si="4"/>
        <v>K / 007046</v>
      </c>
      <c r="H10" s="35" t="str">
        <f t="shared" si="5"/>
        <v>HSVRM / SGV Einhausen</v>
      </c>
      <c r="I10" s="36">
        <v>19.989999999999998</v>
      </c>
      <c r="J10" s="18">
        <v>2</v>
      </c>
      <c r="K10" s="67">
        <v>10</v>
      </c>
      <c r="L10" s="23">
        <v>15.26</v>
      </c>
      <c r="M10" s="18">
        <v>0</v>
      </c>
      <c r="N10" s="23">
        <v>15.32</v>
      </c>
      <c r="O10" s="18">
        <v>0</v>
      </c>
      <c r="P10" s="67">
        <v>10</v>
      </c>
      <c r="Q10" s="23">
        <v>13.78</v>
      </c>
      <c r="R10" s="18">
        <v>0</v>
      </c>
      <c r="S10" s="23">
        <v>13.86</v>
      </c>
      <c r="T10" s="18">
        <v>0</v>
      </c>
      <c r="U10" s="37">
        <v>60</v>
      </c>
      <c r="V10" s="38">
        <f t="shared" si="11"/>
        <v>255</v>
      </c>
      <c r="W10" s="18">
        <f t="shared" si="6"/>
        <v>20</v>
      </c>
      <c r="X10" s="27">
        <f>I10+L10+N10+Q10+S10</f>
        <v>78.209999999999994</v>
      </c>
      <c r="Y10" s="18">
        <f t="shared" si="7"/>
        <v>2</v>
      </c>
      <c r="Z10" s="28">
        <f t="shared" si="8"/>
        <v>80.209999999999994</v>
      </c>
      <c r="AA10" s="29">
        <f t="shared" si="9"/>
        <v>195</v>
      </c>
      <c r="AB10" s="30">
        <f t="shared" si="10"/>
        <v>255</v>
      </c>
    </row>
    <row r="11" spans="1:28" x14ac:dyDescent="0.35">
      <c r="A11" s="31">
        <v>4</v>
      </c>
      <c r="B11" s="18">
        <v>1</v>
      </c>
      <c r="C11" s="32" t="str">
        <f t="shared" si="0"/>
        <v>35w</v>
      </c>
      <c r="D11" s="33" t="str">
        <f t="shared" si="1"/>
        <v>Johanna Westermann</v>
      </c>
      <c r="E11" s="34">
        <f t="shared" si="2"/>
        <v>36673</v>
      </c>
      <c r="F11" s="34" t="str">
        <f t="shared" si="3"/>
        <v>Spike</v>
      </c>
      <c r="G11" s="34" t="str">
        <f t="shared" si="4"/>
        <v>K / 006715</v>
      </c>
      <c r="H11" s="35" t="str">
        <f t="shared" si="5"/>
        <v>HSVRM / SGV Einhausen</v>
      </c>
      <c r="I11" s="36">
        <v>14.84</v>
      </c>
      <c r="J11" s="18">
        <v>2</v>
      </c>
      <c r="K11" s="67">
        <v>10</v>
      </c>
      <c r="L11" s="23">
        <v>15.05</v>
      </c>
      <c r="M11" s="18">
        <v>0</v>
      </c>
      <c r="N11" s="23">
        <v>14.75</v>
      </c>
      <c r="O11" s="18">
        <v>0</v>
      </c>
      <c r="P11" s="67">
        <v>10</v>
      </c>
      <c r="Q11" s="23">
        <v>14.01</v>
      </c>
      <c r="R11" s="18">
        <v>0</v>
      </c>
      <c r="S11" s="23">
        <v>14.19</v>
      </c>
      <c r="T11" s="18">
        <v>0</v>
      </c>
      <c r="U11" s="37">
        <v>41</v>
      </c>
      <c r="V11" s="38">
        <f t="shared" si="11"/>
        <v>255</v>
      </c>
      <c r="W11" s="18">
        <f t="shared" si="6"/>
        <v>20</v>
      </c>
      <c r="X11" s="27">
        <f>I11+L11+N11+Q11+S11</f>
        <v>72.84</v>
      </c>
      <c r="Y11" s="18">
        <f t="shared" si="7"/>
        <v>2</v>
      </c>
      <c r="Z11" s="28">
        <f t="shared" si="8"/>
        <v>74.84</v>
      </c>
      <c r="AA11" s="29">
        <f t="shared" si="9"/>
        <v>200</v>
      </c>
      <c r="AB11" s="30">
        <f t="shared" si="10"/>
        <v>241</v>
      </c>
    </row>
    <row r="12" spans="1:28" x14ac:dyDescent="0.35">
      <c r="A12" s="31">
        <v>7</v>
      </c>
      <c r="B12" s="18">
        <v>1</v>
      </c>
      <c r="C12" s="32" t="str">
        <f t="shared" si="0"/>
        <v>50w</v>
      </c>
      <c r="D12" s="33" t="str">
        <f t="shared" si="1"/>
        <v>Silvia Groß</v>
      </c>
      <c r="E12" s="34">
        <f t="shared" si="2"/>
        <v>18211</v>
      </c>
      <c r="F12" s="34" t="str">
        <f t="shared" si="3"/>
        <v>Hajira von Spellen HERMINE</v>
      </c>
      <c r="G12" s="34" t="str">
        <f t="shared" si="4"/>
        <v>K - 010129</v>
      </c>
      <c r="H12" s="35" t="str">
        <f t="shared" si="5"/>
        <v>HSVRM / SGV Einhausen</v>
      </c>
      <c r="I12" s="36">
        <v>24.71</v>
      </c>
      <c r="J12" s="18">
        <v>0</v>
      </c>
      <c r="K12" s="67">
        <v>10</v>
      </c>
      <c r="L12" s="23">
        <v>20.87</v>
      </c>
      <c r="M12" s="18">
        <v>0</v>
      </c>
      <c r="N12" s="23">
        <v>21.22</v>
      </c>
      <c r="O12" s="18">
        <v>0</v>
      </c>
      <c r="P12" s="67">
        <v>10</v>
      </c>
      <c r="Q12" s="23">
        <v>27.99</v>
      </c>
      <c r="R12" s="18">
        <v>10</v>
      </c>
      <c r="S12" s="23">
        <v>39.92</v>
      </c>
      <c r="T12" s="18">
        <v>6</v>
      </c>
      <c r="U12" s="37">
        <v>46</v>
      </c>
      <c r="V12" s="38">
        <f t="shared" si="11"/>
        <v>255</v>
      </c>
      <c r="W12" s="18">
        <f t="shared" si="6"/>
        <v>20</v>
      </c>
      <c r="X12" s="27">
        <f t="shared" si="7"/>
        <v>134.70999999999998</v>
      </c>
      <c r="Y12" s="18">
        <f t="shared" si="7"/>
        <v>16</v>
      </c>
      <c r="Z12" s="28">
        <f t="shared" si="8"/>
        <v>150.70999999999998</v>
      </c>
      <c r="AA12" s="29">
        <f t="shared" si="9"/>
        <v>124</v>
      </c>
      <c r="AB12" s="30">
        <f t="shared" si="10"/>
        <v>170</v>
      </c>
    </row>
    <row r="13" spans="1:28" ht="15" thickBot="1" x14ac:dyDescent="0.4">
      <c r="A13" s="39">
        <v>11</v>
      </c>
      <c r="B13" s="40">
        <v>1</v>
      </c>
      <c r="C13" s="41" t="str">
        <f t="shared" si="0"/>
        <v>50w</v>
      </c>
      <c r="D13" s="42" t="str">
        <f t="shared" si="1"/>
        <v>Georgia Barchfeld</v>
      </c>
      <c r="E13" s="43">
        <f t="shared" si="2"/>
        <v>45659</v>
      </c>
      <c r="F13" s="43" t="str">
        <f t="shared" si="3"/>
        <v>Infinity von der großen Lache FINO</v>
      </c>
      <c r="G13" s="43" t="str">
        <f t="shared" si="4"/>
        <v>K - 009332</v>
      </c>
      <c r="H13" s="44" t="str">
        <f t="shared" si="5"/>
        <v>HSVRM / SGV Einhausen</v>
      </c>
      <c r="I13" s="45">
        <v>32.36</v>
      </c>
      <c r="J13" s="40">
        <v>0</v>
      </c>
      <c r="K13" s="81">
        <v>10</v>
      </c>
      <c r="L13" s="46">
        <v>36.24</v>
      </c>
      <c r="M13" s="40">
        <v>0</v>
      </c>
      <c r="N13" s="46">
        <v>29.6</v>
      </c>
      <c r="O13" s="40">
        <v>0</v>
      </c>
      <c r="P13" s="81">
        <v>10</v>
      </c>
      <c r="Q13" s="46">
        <v>17.809999999999999</v>
      </c>
      <c r="R13" s="40">
        <v>0</v>
      </c>
      <c r="S13" s="46">
        <v>16.8</v>
      </c>
      <c r="T13" s="40">
        <v>0</v>
      </c>
      <c r="U13" s="47">
        <v>46</v>
      </c>
      <c r="V13" s="48">
        <f t="shared" si="11"/>
        <v>255</v>
      </c>
      <c r="W13" s="40">
        <f t="shared" si="6"/>
        <v>20</v>
      </c>
      <c r="X13" s="49">
        <f t="shared" si="7"/>
        <v>132.81</v>
      </c>
      <c r="Y13" s="40">
        <f t="shared" si="7"/>
        <v>0</v>
      </c>
      <c r="Z13" s="50">
        <f t="shared" si="8"/>
        <v>132.81</v>
      </c>
      <c r="AA13" s="51">
        <f t="shared" si="9"/>
        <v>142</v>
      </c>
      <c r="AB13" s="52">
        <f t="shared" si="10"/>
        <v>188</v>
      </c>
    </row>
    <row r="14" spans="1:28" x14ac:dyDescent="0.35">
      <c r="A14" s="31">
        <v>20</v>
      </c>
      <c r="B14" s="18">
        <v>2</v>
      </c>
      <c r="C14" s="32" t="str">
        <f t="shared" si="0"/>
        <v>19w</v>
      </c>
      <c r="D14" s="33" t="str">
        <f t="shared" si="1"/>
        <v>Katja Knaup</v>
      </c>
      <c r="E14" s="34">
        <f t="shared" si="2"/>
        <v>10638</v>
      </c>
      <c r="F14" s="34" t="str">
        <f t="shared" si="3"/>
        <v>Joy</v>
      </c>
      <c r="G14" s="34" t="str">
        <f t="shared" si="4"/>
        <v>K / 009679</v>
      </c>
      <c r="H14" s="35" t="str">
        <f t="shared" si="5"/>
        <v>HSVRM / VdH Zwingenberg</v>
      </c>
      <c r="I14" s="36">
        <v>12.71</v>
      </c>
      <c r="J14" s="18">
        <v>0</v>
      </c>
      <c r="K14" s="67">
        <v>0</v>
      </c>
      <c r="L14" s="23">
        <v>16.239999999999998</v>
      </c>
      <c r="M14" s="18">
        <v>0</v>
      </c>
      <c r="N14" s="23">
        <v>16.37</v>
      </c>
      <c r="O14" s="18">
        <v>0</v>
      </c>
      <c r="P14" s="67">
        <v>0</v>
      </c>
      <c r="Q14" s="23">
        <v>17.95</v>
      </c>
      <c r="R14" s="18">
        <v>4</v>
      </c>
      <c r="S14" s="23">
        <v>13.83</v>
      </c>
      <c r="T14" s="18">
        <v>0</v>
      </c>
      <c r="U14" s="37">
        <v>54</v>
      </c>
      <c r="V14" s="38">
        <f t="shared" si="11"/>
        <v>280</v>
      </c>
      <c r="W14" s="18">
        <f t="shared" si="6"/>
        <v>0</v>
      </c>
      <c r="X14" s="27">
        <f t="shared" si="7"/>
        <v>77.099999999999994</v>
      </c>
      <c r="Y14" s="18">
        <f t="shared" si="7"/>
        <v>4</v>
      </c>
      <c r="Z14" s="28">
        <f t="shared" si="8"/>
        <v>81.099999999999994</v>
      </c>
      <c r="AA14" s="29">
        <f t="shared" si="9"/>
        <v>199</v>
      </c>
      <c r="AB14" s="30">
        <f t="shared" si="10"/>
        <v>253</v>
      </c>
    </row>
    <row r="15" spans="1:28" x14ac:dyDescent="0.35">
      <c r="A15" s="31">
        <v>9</v>
      </c>
      <c r="B15" s="18">
        <v>2</v>
      </c>
      <c r="C15" s="32" t="str">
        <f t="shared" si="0"/>
        <v>19w</v>
      </c>
      <c r="D15" s="33" t="str">
        <f t="shared" si="1"/>
        <v>Nina Hofmann</v>
      </c>
      <c r="E15" s="34">
        <f t="shared" si="2"/>
        <v>2917</v>
      </c>
      <c r="F15" s="34" t="str">
        <f t="shared" si="3"/>
        <v>Mila</v>
      </c>
      <c r="G15" s="34" t="str">
        <f t="shared" si="4"/>
        <v>K / 007806</v>
      </c>
      <c r="H15" s="35" t="str">
        <f t="shared" si="5"/>
        <v>HSVRM / SGV Einhausen</v>
      </c>
      <c r="I15" s="36">
        <v>12.82</v>
      </c>
      <c r="J15" s="18">
        <v>2</v>
      </c>
      <c r="K15" s="67">
        <v>0</v>
      </c>
      <c r="L15" s="23">
        <v>16.149999999999999</v>
      </c>
      <c r="M15" s="18">
        <v>0</v>
      </c>
      <c r="N15" s="23">
        <v>16.12</v>
      </c>
      <c r="O15" s="18">
        <v>0</v>
      </c>
      <c r="P15" s="67">
        <v>0</v>
      </c>
      <c r="Q15" s="23">
        <v>13.14</v>
      </c>
      <c r="R15" s="18">
        <v>4</v>
      </c>
      <c r="S15" s="23">
        <v>13.33</v>
      </c>
      <c r="T15" s="18">
        <v>0</v>
      </c>
      <c r="U15" s="37">
        <v>52</v>
      </c>
      <c r="V15" s="38">
        <f t="shared" si="11"/>
        <v>280</v>
      </c>
      <c r="W15" s="18">
        <f t="shared" si="6"/>
        <v>0</v>
      </c>
      <c r="X15" s="27">
        <f t="shared" si="7"/>
        <v>71.56</v>
      </c>
      <c r="Y15" s="18">
        <f t="shared" si="7"/>
        <v>6</v>
      </c>
      <c r="Z15" s="28">
        <f t="shared" si="8"/>
        <v>77.56</v>
      </c>
      <c r="AA15" s="29">
        <f t="shared" si="9"/>
        <v>202</v>
      </c>
      <c r="AB15" s="30">
        <f t="shared" si="10"/>
        <v>254</v>
      </c>
    </row>
    <row r="16" spans="1:28" ht="15" thickBot="1" x14ac:dyDescent="0.4">
      <c r="A16" s="39">
        <v>17</v>
      </c>
      <c r="B16" s="40">
        <v>2</v>
      </c>
      <c r="C16" s="41" t="str">
        <f t="shared" si="0"/>
        <v>35w</v>
      </c>
      <c r="D16" s="42" t="str">
        <f t="shared" si="1"/>
        <v xml:space="preserve">Marie Schmenger </v>
      </c>
      <c r="E16" s="43">
        <f t="shared" si="2"/>
        <v>38935</v>
      </c>
      <c r="F16" s="43" t="str">
        <f t="shared" si="3"/>
        <v>Malou</v>
      </c>
      <c r="G16" s="43" t="str">
        <f t="shared" si="4"/>
        <v>K / 007087</v>
      </c>
      <c r="H16" s="44" t="str">
        <f t="shared" si="5"/>
        <v>HSVRM / CdH Heppenheim</v>
      </c>
      <c r="I16" s="45">
        <v>14.81</v>
      </c>
      <c r="J16" s="40">
        <v>2</v>
      </c>
      <c r="K16" s="81">
        <v>0</v>
      </c>
      <c r="L16" s="46">
        <v>17.920000000000002</v>
      </c>
      <c r="M16" s="40">
        <v>0</v>
      </c>
      <c r="N16" s="46">
        <v>18.29</v>
      </c>
      <c r="O16" s="40">
        <v>0</v>
      </c>
      <c r="P16" s="81">
        <v>0</v>
      </c>
      <c r="Q16" s="46">
        <v>15.82</v>
      </c>
      <c r="R16" s="40">
        <v>4</v>
      </c>
      <c r="S16" s="46">
        <v>15.89</v>
      </c>
      <c r="T16" s="40">
        <v>0</v>
      </c>
      <c r="U16" s="47">
        <v>53</v>
      </c>
      <c r="V16" s="48">
        <f t="shared" si="11"/>
        <v>280</v>
      </c>
      <c r="W16" s="40">
        <f t="shared" si="6"/>
        <v>0</v>
      </c>
      <c r="X16" s="49">
        <f t="shared" si="7"/>
        <v>82.73</v>
      </c>
      <c r="Y16" s="40">
        <f t="shared" si="7"/>
        <v>6</v>
      </c>
      <c r="Z16" s="50">
        <f t="shared" si="8"/>
        <v>88.73</v>
      </c>
      <c r="AA16" s="51">
        <f t="shared" si="9"/>
        <v>191</v>
      </c>
      <c r="AB16" s="52">
        <f t="shared" si="10"/>
        <v>244</v>
      </c>
    </row>
    <row r="17" spans="1:28" x14ac:dyDescent="0.35">
      <c r="A17" s="31">
        <v>8</v>
      </c>
      <c r="B17" s="18">
        <v>3</v>
      </c>
      <c r="C17" s="32" t="str">
        <f t="shared" si="0"/>
        <v>15w</v>
      </c>
      <c r="D17" s="33" t="str">
        <f t="shared" si="1"/>
        <v>Leni Pfriem</v>
      </c>
      <c r="E17" s="34">
        <f t="shared" si="2"/>
        <v>40691</v>
      </c>
      <c r="F17" s="34" t="str">
        <f t="shared" si="3"/>
        <v>Georgie</v>
      </c>
      <c r="G17" s="34" t="str">
        <f t="shared" si="4"/>
        <v>K - 007094</v>
      </c>
      <c r="H17" s="35" t="str">
        <f t="shared" si="5"/>
        <v>HSVRM / HSV Mainflingen</v>
      </c>
      <c r="I17" s="36">
        <v>23.91</v>
      </c>
      <c r="J17" s="18">
        <v>4</v>
      </c>
      <c r="K17" s="67">
        <v>0</v>
      </c>
      <c r="L17" s="23">
        <v>19.010000000000002</v>
      </c>
      <c r="M17" s="18">
        <v>0</v>
      </c>
      <c r="N17" s="23">
        <v>18.97</v>
      </c>
      <c r="O17" s="18">
        <v>0</v>
      </c>
      <c r="P17" s="67">
        <v>0</v>
      </c>
      <c r="Q17" s="23">
        <v>12.59</v>
      </c>
      <c r="R17" s="18">
        <v>0</v>
      </c>
      <c r="S17" s="23">
        <v>12.94</v>
      </c>
      <c r="T17" s="18">
        <v>0</v>
      </c>
      <c r="U17" s="37">
        <v>48</v>
      </c>
      <c r="V17" s="38">
        <f t="shared" si="11"/>
        <v>290</v>
      </c>
      <c r="W17" s="18">
        <f t="shared" si="6"/>
        <v>0</v>
      </c>
      <c r="X17" s="27">
        <f t="shared" si="7"/>
        <v>87.42</v>
      </c>
      <c r="Y17" s="18">
        <f t="shared" si="7"/>
        <v>4</v>
      </c>
      <c r="Z17" s="28">
        <f t="shared" si="8"/>
        <v>91.42</v>
      </c>
      <c r="AA17" s="29">
        <f t="shared" si="9"/>
        <v>199</v>
      </c>
      <c r="AB17" s="30">
        <f t="shared" si="10"/>
        <v>247</v>
      </c>
    </row>
    <row r="18" spans="1:28" x14ac:dyDescent="0.35">
      <c r="A18" s="31">
        <v>10</v>
      </c>
      <c r="B18" s="18">
        <v>3</v>
      </c>
      <c r="C18" s="32" t="str">
        <f t="shared" si="0"/>
        <v>19w</v>
      </c>
      <c r="D18" s="33" t="str">
        <f t="shared" si="1"/>
        <v>Selina Altmann</v>
      </c>
      <c r="E18" s="34">
        <f t="shared" si="2"/>
        <v>38227</v>
      </c>
      <c r="F18" s="34" t="str">
        <f t="shared" si="3"/>
        <v xml:space="preserve">Finn </v>
      </c>
      <c r="G18" s="34" t="str">
        <f t="shared" si="4"/>
        <v>K / 006443</v>
      </c>
      <c r="H18" s="35" t="str">
        <f t="shared" si="5"/>
        <v>HSVRM / THS Freunde Rhein-Main</v>
      </c>
      <c r="I18" s="36">
        <v>22.1</v>
      </c>
      <c r="J18" s="18">
        <v>2</v>
      </c>
      <c r="K18" s="67">
        <v>0</v>
      </c>
      <c r="L18" s="23">
        <v>26.86</v>
      </c>
      <c r="M18" s="18">
        <v>0</v>
      </c>
      <c r="N18" s="23">
        <v>26.67</v>
      </c>
      <c r="O18" s="18">
        <v>0</v>
      </c>
      <c r="P18" s="67">
        <v>0</v>
      </c>
      <c r="Q18" s="23">
        <v>15.98</v>
      </c>
      <c r="R18" s="18">
        <v>0</v>
      </c>
      <c r="S18" s="23">
        <v>16.079999999999998</v>
      </c>
      <c r="T18" s="18">
        <v>0</v>
      </c>
      <c r="U18" s="37">
        <v>58</v>
      </c>
      <c r="V18" s="38">
        <f t="shared" si="11"/>
        <v>290</v>
      </c>
      <c r="W18" s="18">
        <f t="shared" si="6"/>
        <v>0</v>
      </c>
      <c r="X18" s="27">
        <f t="shared" si="7"/>
        <v>107.69</v>
      </c>
      <c r="Y18" s="18">
        <f t="shared" si="7"/>
        <v>2</v>
      </c>
      <c r="Z18" s="28">
        <f t="shared" si="8"/>
        <v>109.69</v>
      </c>
      <c r="AA18" s="29">
        <f t="shared" si="9"/>
        <v>180</v>
      </c>
      <c r="AB18" s="30">
        <f>ROUND((U18+V18+W18)-(X18+Y18),0)</f>
        <v>238</v>
      </c>
    </row>
    <row r="19" spans="1:28" x14ac:dyDescent="0.35">
      <c r="A19" s="31">
        <v>16</v>
      </c>
      <c r="B19" s="53">
        <v>3</v>
      </c>
      <c r="C19" s="54" t="str">
        <f t="shared" si="0"/>
        <v>19w</v>
      </c>
      <c r="D19" s="55" t="str">
        <f t="shared" si="1"/>
        <v>Linda Schmidt</v>
      </c>
      <c r="E19" s="56">
        <f t="shared" si="2"/>
        <v>23665</v>
      </c>
      <c r="F19" s="56" t="str">
        <f t="shared" si="3"/>
        <v xml:space="preserve">Zibirian's Pippilotta </v>
      </c>
      <c r="G19" s="56" t="str">
        <f t="shared" si="4"/>
        <v>K / 008356</v>
      </c>
      <c r="H19" s="57" t="str">
        <f t="shared" si="5"/>
        <v>HSVRM / CdH Heppenheim</v>
      </c>
      <c r="I19" s="58">
        <v>19.18</v>
      </c>
      <c r="J19" s="59">
        <v>0</v>
      </c>
      <c r="K19" s="73">
        <v>0</v>
      </c>
      <c r="L19" s="60">
        <v>18.829999999999998</v>
      </c>
      <c r="M19" s="59">
        <v>0</v>
      </c>
      <c r="N19" s="60">
        <v>18.8</v>
      </c>
      <c r="O19" s="59">
        <v>0</v>
      </c>
      <c r="P19" s="73">
        <v>0</v>
      </c>
      <c r="Q19" s="60">
        <v>11.78</v>
      </c>
      <c r="R19" s="59">
        <v>0</v>
      </c>
      <c r="S19" s="60">
        <v>12.39</v>
      </c>
      <c r="T19" s="59">
        <v>0</v>
      </c>
      <c r="U19" s="61">
        <v>54</v>
      </c>
      <c r="V19" s="53">
        <f t="shared" si="11"/>
        <v>290</v>
      </c>
      <c r="W19" s="59">
        <f t="shared" si="6"/>
        <v>0</v>
      </c>
      <c r="X19" s="62">
        <f t="shared" si="7"/>
        <v>80.98</v>
      </c>
      <c r="Y19" s="59">
        <f t="shared" si="7"/>
        <v>0</v>
      </c>
      <c r="Z19" s="63">
        <f t="shared" si="8"/>
        <v>80.98</v>
      </c>
      <c r="AA19" s="64">
        <f t="shared" si="9"/>
        <v>209</v>
      </c>
      <c r="AB19" s="65">
        <f>ROUND((U19+V19+W19)-(X19+Y19),0)</f>
        <v>263</v>
      </c>
    </row>
    <row r="22" spans="1:28" x14ac:dyDescent="0.35">
      <c r="B22" s="3" t="str">
        <f>"PARA-VIERKAMPF (Anzahl: "&amp;COUNT(A24:A26)&amp;")"</f>
        <v>PARA-VIERKAMPF (Anzahl: 1)</v>
      </c>
      <c r="C22" s="4"/>
      <c r="D22" s="4"/>
      <c r="E22" s="4"/>
      <c r="F22" s="4"/>
      <c r="G22" s="4"/>
      <c r="H22" s="4"/>
      <c r="I22" s="98" t="s">
        <v>3</v>
      </c>
      <c r="J22" s="100"/>
      <c r="K22" s="98" t="s">
        <v>4</v>
      </c>
      <c r="L22" s="99"/>
      <c r="M22" s="100"/>
      <c r="N22" s="98" t="s">
        <v>5</v>
      </c>
      <c r="O22" s="100"/>
      <c r="P22" s="6"/>
      <c r="Q22" s="98" t="s">
        <v>6</v>
      </c>
      <c r="R22" s="99"/>
      <c r="S22" s="100"/>
      <c r="T22" s="101" t="s">
        <v>7</v>
      </c>
      <c r="U22" s="103"/>
    </row>
    <row r="23" spans="1:28" x14ac:dyDescent="0.35">
      <c r="A23" s="7" t="s">
        <v>8</v>
      </c>
      <c r="B23" s="7" t="s">
        <v>9</v>
      </c>
      <c r="C23" s="7" t="s">
        <v>10</v>
      </c>
      <c r="D23" s="8" t="s">
        <v>11</v>
      </c>
      <c r="E23" s="8" t="s">
        <v>12</v>
      </c>
      <c r="F23" s="8" t="s">
        <v>13</v>
      </c>
      <c r="G23" s="8" t="s">
        <v>14</v>
      </c>
      <c r="H23" s="8" t="s">
        <v>15</v>
      </c>
      <c r="I23" s="7" t="s">
        <v>17</v>
      </c>
      <c r="J23" s="7" t="s">
        <v>18</v>
      </c>
      <c r="K23" s="7" t="s">
        <v>17</v>
      </c>
      <c r="L23" s="7" t="s">
        <v>21</v>
      </c>
      <c r="M23" s="7" t="s">
        <v>18</v>
      </c>
      <c r="N23" s="7" t="s">
        <v>17</v>
      </c>
      <c r="O23" s="7" t="s">
        <v>21</v>
      </c>
      <c r="P23" s="11" t="s">
        <v>24</v>
      </c>
      <c r="Q23" s="12" t="s">
        <v>25</v>
      </c>
      <c r="R23" s="12" t="s">
        <v>18</v>
      </c>
      <c r="S23" s="66" t="s">
        <v>27</v>
      </c>
      <c r="T23" s="11" t="s">
        <v>29</v>
      </c>
      <c r="U23" s="11" t="s">
        <v>30</v>
      </c>
    </row>
    <row r="24" spans="1:28" x14ac:dyDescent="0.35">
      <c r="A24" s="31">
        <v>1</v>
      </c>
      <c r="B24" s="53">
        <v>1</v>
      </c>
      <c r="C24" s="54" t="str">
        <f t="shared" ref="C24" si="12">IF(A24="","",VLOOKUP(A24,Matrix,3,FALSE))</f>
        <v>50w</v>
      </c>
      <c r="D24" s="55" t="str">
        <f>IF(A24="","",VLOOKUP(A24,Matrix,12,FALSE))</f>
        <v>Birgit Fertig</v>
      </c>
      <c r="E24" s="56">
        <f>IF(A24="","",VLOOKUP(A24,Matrix,8,FALSE))</f>
        <v>45661</v>
      </c>
      <c r="F24" s="56" t="str">
        <f>IF(A24="","",VLOOKUP(A24,Matrix,9,FALSE))</f>
        <v>Arno</v>
      </c>
      <c r="G24" s="56" t="str">
        <f>IF(A24="","",VLOOKUP(A24,Matrix,10,FALSE))</f>
        <v>K - 010124</v>
      </c>
      <c r="H24" s="57" t="str">
        <f>IF(A24="","",VLOOKUP(A24,Matrix,6,FALSE)&amp;" / "&amp;VLOOKUP(A24,Matrix,7,FALSE))</f>
        <v>HSVRM / SGV Einhausen</v>
      </c>
      <c r="I24" s="53">
        <v>4</v>
      </c>
      <c r="J24" s="59">
        <v>10</v>
      </c>
      <c r="K24" s="82">
        <v>0</v>
      </c>
      <c r="L24" s="59">
        <v>0</v>
      </c>
      <c r="M24" s="82">
        <v>10</v>
      </c>
      <c r="N24" s="59">
        <v>20</v>
      </c>
      <c r="O24" s="73">
        <v>8</v>
      </c>
      <c r="P24" s="61">
        <v>42</v>
      </c>
      <c r="Q24" s="53">
        <f>IF(B24=3,200,IF(B24=2,200,180))</f>
        <v>180</v>
      </c>
      <c r="R24" s="59">
        <f>IF(B24=1,J24+M24,0)</f>
        <v>20</v>
      </c>
      <c r="S24" s="59">
        <f t="shared" ref="S24" si="13">I24+K24+L24+N24+O24</f>
        <v>32</v>
      </c>
      <c r="T24" s="74">
        <f t="shared" ref="T24" si="14">(Q24+R24)-S24</f>
        <v>168</v>
      </c>
      <c r="U24" s="75">
        <f t="shared" ref="U24" si="15">(Q24+P24+R24)-S24</f>
        <v>210</v>
      </c>
    </row>
    <row r="26" spans="1:28" x14ac:dyDescent="0.35">
      <c r="B26" s="3" t="str">
        <f>"DREIKAMPF (Anzahl: "&amp;COUNT(A28:A31)&amp;")"</f>
        <v>DREIKAMPF (Anzahl: 3)</v>
      </c>
      <c r="C26" s="4"/>
      <c r="D26" s="4"/>
      <c r="E26" s="4"/>
      <c r="F26" s="4"/>
      <c r="G26" s="4"/>
      <c r="H26" s="5"/>
      <c r="I26" s="98" t="s">
        <v>3</v>
      </c>
      <c r="J26" s="99"/>
      <c r="K26" s="100"/>
      <c r="L26" s="98" t="s">
        <v>4</v>
      </c>
      <c r="M26" s="99"/>
      <c r="N26" s="99"/>
      <c r="O26" s="99"/>
      <c r="P26" s="100"/>
      <c r="Q26" s="98" t="s">
        <v>5</v>
      </c>
      <c r="R26" s="99"/>
      <c r="S26" s="99"/>
      <c r="T26" s="99"/>
      <c r="U26" s="98" t="s">
        <v>6</v>
      </c>
      <c r="V26" s="99"/>
      <c r="W26" s="99"/>
      <c r="X26" s="100"/>
      <c r="Y26" s="101" t="s">
        <v>31</v>
      </c>
      <c r="Z26" s="103"/>
    </row>
    <row r="27" spans="1:28" x14ac:dyDescent="0.35">
      <c r="A27" s="7" t="s">
        <v>8</v>
      </c>
      <c r="B27" s="7" t="s">
        <v>32</v>
      </c>
      <c r="C27" s="7" t="s">
        <v>10</v>
      </c>
      <c r="D27" s="8" t="s">
        <v>11</v>
      </c>
      <c r="E27" s="8" t="s">
        <v>12</v>
      </c>
      <c r="F27" s="8" t="s">
        <v>13</v>
      </c>
      <c r="G27" s="8" t="s">
        <v>14</v>
      </c>
      <c r="H27" s="8" t="s">
        <v>15</v>
      </c>
      <c r="I27" s="9" t="s">
        <v>16</v>
      </c>
      <c r="J27" s="7" t="s">
        <v>17</v>
      </c>
      <c r="K27" s="7" t="s">
        <v>18</v>
      </c>
      <c r="L27" s="9" t="s">
        <v>19</v>
      </c>
      <c r="M27" s="7" t="s">
        <v>17</v>
      </c>
      <c r="N27" s="9" t="s">
        <v>20</v>
      </c>
      <c r="O27" s="7" t="s">
        <v>21</v>
      </c>
      <c r="P27" s="7" t="s">
        <v>18</v>
      </c>
      <c r="Q27" s="9" t="s">
        <v>22</v>
      </c>
      <c r="R27" s="7" t="s">
        <v>17</v>
      </c>
      <c r="S27" s="9" t="s">
        <v>23</v>
      </c>
      <c r="T27" s="10" t="s">
        <v>21</v>
      </c>
      <c r="U27" s="66" t="s">
        <v>25</v>
      </c>
      <c r="V27" s="12" t="s">
        <v>18</v>
      </c>
      <c r="W27" s="13" t="s">
        <v>26</v>
      </c>
      <c r="X27" s="14" t="s">
        <v>27</v>
      </c>
      <c r="Y27" s="15" t="s">
        <v>28</v>
      </c>
      <c r="Z27" s="16" t="s">
        <v>30</v>
      </c>
    </row>
    <row r="28" spans="1:28" x14ac:dyDescent="0.35">
      <c r="A28" s="17">
        <v>5</v>
      </c>
      <c r="B28" s="18">
        <v>1</v>
      </c>
      <c r="C28" s="19" t="str">
        <f t="shared" ref="C28:C30" si="16">IF(A28="","",VLOOKUP(A28,Matrix,3,FALSE))</f>
        <v>19w</v>
      </c>
      <c r="D28" s="20" t="str">
        <f>IF(A28="","",VLOOKUP(A28,Matrix,12,FALSE))</f>
        <v>Lisa Albrecht</v>
      </c>
      <c r="E28" s="21">
        <f>IF(A28="","",VLOOKUP(A28,Matrix,8,FALSE))</f>
        <v>44585</v>
      </c>
      <c r="F28" s="21" t="str">
        <f>IF(A28="","",VLOOKUP(A28,Matrix,9,FALSE))</f>
        <v>Lilli</v>
      </c>
      <c r="G28" s="21" t="str">
        <f>IF(A28="","",VLOOKUP(A28,Matrix,10,FALSE))</f>
        <v>K / 006706</v>
      </c>
      <c r="H28" s="22" t="str">
        <f>IF(A28="","",VLOOKUP(A28,Matrix,6,FALSE)&amp;" / "&amp;VLOOKUP(A28,Matrix,7,FALSE))</f>
        <v>HSVRM / SGV Einhausen</v>
      </c>
      <c r="I28" s="68">
        <v>23.26</v>
      </c>
      <c r="J28" s="24">
        <v>4</v>
      </c>
      <c r="K28" s="80">
        <v>10</v>
      </c>
      <c r="L28" s="27">
        <v>23.17</v>
      </c>
      <c r="M28" s="24">
        <v>16</v>
      </c>
      <c r="N28" s="27">
        <v>17.399999999999999</v>
      </c>
      <c r="O28" s="24">
        <v>4</v>
      </c>
      <c r="P28" s="80">
        <v>10</v>
      </c>
      <c r="Q28" s="27">
        <v>16.600000000000001</v>
      </c>
      <c r="R28" s="24">
        <v>0</v>
      </c>
      <c r="S28" s="27">
        <v>17.25</v>
      </c>
      <c r="T28" s="24">
        <v>0</v>
      </c>
      <c r="U28" s="26">
        <f>IF(B28=3,290,IF(B28=2,280,255))</f>
        <v>255</v>
      </c>
      <c r="V28" s="69">
        <f>IF(B28=1,K28+P28,0)</f>
        <v>20</v>
      </c>
      <c r="W28" s="70">
        <f t="shared" ref="W28:X30" si="17">I28+L28+N28+Q28+S28</f>
        <v>97.68</v>
      </c>
      <c r="X28" s="69">
        <f t="shared" si="17"/>
        <v>24</v>
      </c>
      <c r="Y28" s="71">
        <f>SUM(W28:X28)</f>
        <v>121.68</v>
      </c>
      <c r="Z28" s="72">
        <f>ROUND((U28+V28)-(W28+X28),0)</f>
        <v>153</v>
      </c>
    </row>
    <row r="29" spans="1:28" x14ac:dyDescent="0.35">
      <c r="A29" s="31">
        <v>6</v>
      </c>
      <c r="B29" s="18">
        <v>1</v>
      </c>
      <c r="C29" s="32" t="str">
        <f t="shared" si="16"/>
        <v>35w</v>
      </c>
      <c r="D29" s="33" t="str">
        <f>IF(A29="","",VLOOKUP(A29,Matrix,12,FALSE))</f>
        <v>Melanie Dreißigacker</v>
      </c>
      <c r="E29" s="34">
        <f>IF(A29="","",VLOOKUP(A29,Matrix,8,FALSE))</f>
        <v>46139</v>
      </c>
      <c r="F29" s="34" t="str">
        <f>IF(A29="","",VLOOKUP(A29,Matrix,9,FALSE))</f>
        <v>Freddy</v>
      </c>
      <c r="G29" s="34" t="str">
        <f>IF(A29="","",VLOOKUP(A29,Matrix,10,FALSE))</f>
        <v>K - 010123</v>
      </c>
      <c r="H29" s="35" t="str">
        <f>IF(A29="","",VLOOKUP(A29,Matrix,6,FALSE)&amp;" / "&amp;VLOOKUP(A29,Matrix,7,FALSE))</f>
        <v>HSVRM / SGV Einhausen</v>
      </c>
      <c r="I29" s="36">
        <v>20.329999999999998</v>
      </c>
      <c r="J29" s="18">
        <v>2</v>
      </c>
      <c r="K29" s="67">
        <v>10</v>
      </c>
      <c r="L29" s="23">
        <v>17.829999999999998</v>
      </c>
      <c r="M29" s="18">
        <v>0</v>
      </c>
      <c r="N29" s="23">
        <v>17.97</v>
      </c>
      <c r="O29" s="18">
        <v>0</v>
      </c>
      <c r="P29" s="67">
        <v>10</v>
      </c>
      <c r="Q29" s="23">
        <v>17.190000000000001</v>
      </c>
      <c r="R29" s="18">
        <v>8</v>
      </c>
      <c r="S29" s="23">
        <v>16.48</v>
      </c>
      <c r="T29" s="18">
        <v>4</v>
      </c>
      <c r="U29" s="38">
        <f>IF(B29=3,290,IF(B29=2,280,255))</f>
        <v>255</v>
      </c>
      <c r="V29" s="18">
        <v>20</v>
      </c>
      <c r="W29" s="27">
        <f t="shared" si="17"/>
        <v>89.8</v>
      </c>
      <c r="X29" s="18">
        <f t="shared" si="17"/>
        <v>14</v>
      </c>
      <c r="Y29" s="28">
        <f t="shared" ref="Y29:Y30" si="18">SUM(W29:X29)</f>
        <v>103.8</v>
      </c>
      <c r="Z29" s="30">
        <f t="shared" ref="Z29:Z30" si="19">ROUND((U29+V29)-(W29+X29),0)</f>
        <v>171</v>
      </c>
    </row>
    <row r="30" spans="1:28" x14ac:dyDescent="0.35">
      <c r="A30" s="31">
        <v>3</v>
      </c>
      <c r="B30" s="53">
        <v>1</v>
      </c>
      <c r="C30" s="54" t="str">
        <f t="shared" si="16"/>
        <v>19m</v>
      </c>
      <c r="D30" s="55" t="str">
        <f>IF(A30="","",VLOOKUP(A30,Matrix,12,FALSE))</f>
        <v>Pierre Hartmann</v>
      </c>
      <c r="E30" s="56">
        <f>IF(A30="","",VLOOKUP(A30,Matrix,8,FALSE))</f>
        <v>41400</v>
      </c>
      <c r="F30" s="56" t="str">
        <f>IF(A30="","",VLOOKUP(A30,Matrix,9,FALSE))</f>
        <v>Luna</v>
      </c>
      <c r="G30" s="56" t="str">
        <f>IF(A30="","",VLOOKUP(A30,Matrix,10,FALSE))</f>
        <v>K - 008317</v>
      </c>
      <c r="H30" s="57" t="str">
        <f>IF(A30="","",VLOOKUP(A30,Matrix,6,FALSE)&amp;" / "&amp;VLOOKUP(A30,Matrix,7,FALSE))</f>
        <v>HSVRM / SGV Einhausen</v>
      </c>
      <c r="I30" s="58">
        <v>34.11</v>
      </c>
      <c r="J30" s="59">
        <v>18</v>
      </c>
      <c r="K30" s="73">
        <v>10</v>
      </c>
      <c r="L30" s="60">
        <v>20.58</v>
      </c>
      <c r="M30" s="59">
        <v>0</v>
      </c>
      <c r="N30" s="60">
        <v>24.98</v>
      </c>
      <c r="O30" s="59">
        <v>4</v>
      </c>
      <c r="P30" s="73">
        <v>10</v>
      </c>
      <c r="Q30" s="60">
        <v>25.66</v>
      </c>
      <c r="R30" s="59">
        <v>12</v>
      </c>
      <c r="S30" s="60">
        <v>51.67</v>
      </c>
      <c r="T30" s="59">
        <v>8</v>
      </c>
      <c r="U30" s="53">
        <f>IF(B30=3,290,IF(B30=2,280,255))</f>
        <v>255</v>
      </c>
      <c r="V30" s="59">
        <f>IF(B30=1,K30+P30,0)</f>
        <v>20</v>
      </c>
      <c r="W30" s="62">
        <f t="shared" si="17"/>
        <v>157</v>
      </c>
      <c r="X30" s="59">
        <f t="shared" si="17"/>
        <v>42</v>
      </c>
      <c r="Y30" s="63">
        <f t="shared" si="18"/>
        <v>199</v>
      </c>
      <c r="Z30" s="65">
        <f t="shared" si="19"/>
        <v>76</v>
      </c>
    </row>
    <row r="33" spans="2:17" ht="29" customHeight="1" x14ac:dyDescent="0.35">
      <c r="B33" s="3" t="str">
        <f>"SPRINT-VIERKAMPF (Anzahl: "&amp;COUNT(B35:B37)&amp;")"</f>
        <v>SPRINT-VIERKAMPF (Anzahl: 3)</v>
      </c>
      <c r="C33" s="4"/>
      <c r="D33" s="4"/>
      <c r="E33" s="4"/>
      <c r="F33" s="4"/>
      <c r="G33" s="4"/>
      <c r="H33" s="5"/>
      <c r="I33" s="98" t="s">
        <v>3</v>
      </c>
      <c r="J33" s="100"/>
      <c r="K33" s="98" t="s">
        <v>4</v>
      </c>
      <c r="L33" s="100"/>
      <c r="M33" s="104" t="s">
        <v>5</v>
      </c>
      <c r="N33" s="104"/>
      <c r="O33" s="105" t="s">
        <v>52</v>
      </c>
      <c r="P33" s="107" t="s">
        <v>50</v>
      </c>
      <c r="Q33" s="109" t="s">
        <v>51</v>
      </c>
    </row>
    <row r="34" spans="2:17" x14ac:dyDescent="0.35">
      <c r="B34" s="76"/>
      <c r="C34" s="79" t="s">
        <v>10</v>
      </c>
      <c r="D34" s="79" t="s">
        <v>11</v>
      </c>
      <c r="E34" s="79" t="s">
        <v>12</v>
      </c>
      <c r="F34" s="79" t="s">
        <v>13</v>
      </c>
      <c r="G34" s="79" t="s">
        <v>14</v>
      </c>
      <c r="H34" s="79" t="s">
        <v>15</v>
      </c>
      <c r="I34" s="84" t="s">
        <v>48</v>
      </c>
      <c r="J34" s="84" t="s">
        <v>47</v>
      </c>
      <c r="K34" s="84" t="s">
        <v>19</v>
      </c>
      <c r="L34" s="84" t="s">
        <v>47</v>
      </c>
      <c r="M34" s="84" t="s">
        <v>49</v>
      </c>
      <c r="N34" s="91" t="s">
        <v>47</v>
      </c>
      <c r="O34" s="106"/>
      <c r="P34" s="108"/>
      <c r="Q34" s="110"/>
    </row>
    <row r="35" spans="2:17" x14ac:dyDescent="0.35">
      <c r="B35" s="77">
        <v>1</v>
      </c>
      <c r="C35" s="78" t="s">
        <v>39</v>
      </c>
      <c r="D35" s="78" t="s">
        <v>38</v>
      </c>
      <c r="E35" s="78">
        <v>2898</v>
      </c>
      <c r="F35" s="78" t="s">
        <v>40</v>
      </c>
      <c r="G35" s="78" t="s">
        <v>41</v>
      </c>
      <c r="H35" s="83" t="s">
        <v>42</v>
      </c>
      <c r="I35" s="85">
        <v>30.01</v>
      </c>
      <c r="J35" s="88">
        <v>4</v>
      </c>
      <c r="K35" s="85">
        <v>18.940000000000001</v>
      </c>
      <c r="L35" s="88">
        <v>0</v>
      </c>
      <c r="M35" s="85">
        <v>26.86</v>
      </c>
      <c r="N35" s="88">
        <v>10</v>
      </c>
      <c r="O35" s="85">
        <v>175.19</v>
      </c>
      <c r="P35" s="92">
        <v>0.19305555555555556</v>
      </c>
      <c r="Q35" s="95">
        <v>250.17</v>
      </c>
    </row>
    <row r="36" spans="2:17" x14ac:dyDescent="0.35">
      <c r="B36" s="77">
        <v>1</v>
      </c>
      <c r="C36" s="78" t="s">
        <v>34</v>
      </c>
      <c r="D36" s="78" t="s">
        <v>33</v>
      </c>
      <c r="E36" s="78">
        <v>52145</v>
      </c>
      <c r="F36" s="78" t="s">
        <v>43</v>
      </c>
      <c r="G36" s="78" t="s">
        <v>44</v>
      </c>
      <c r="H36" s="83" t="s">
        <v>45</v>
      </c>
      <c r="I36" s="86">
        <v>16.78</v>
      </c>
      <c r="J36" s="89">
        <v>8</v>
      </c>
      <c r="K36" s="86">
        <v>20.71</v>
      </c>
      <c r="L36" s="89">
        <v>0</v>
      </c>
      <c r="M36" s="86">
        <v>11.62</v>
      </c>
      <c r="N36" s="89">
        <v>0</v>
      </c>
      <c r="O36" s="86">
        <v>207.89</v>
      </c>
      <c r="P36" s="93">
        <v>0.12708333333333333</v>
      </c>
      <c r="Q36" s="96">
        <v>282.88</v>
      </c>
    </row>
    <row r="37" spans="2:17" x14ac:dyDescent="0.35">
      <c r="B37" s="77">
        <v>1</v>
      </c>
      <c r="C37" s="78" t="s">
        <v>37</v>
      </c>
      <c r="D37" s="78" t="s">
        <v>35</v>
      </c>
      <c r="E37" s="78">
        <v>46137</v>
      </c>
      <c r="F37" s="78" t="s">
        <v>36</v>
      </c>
      <c r="G37" s="78" t="s">
        <v>46</v>
      </c>
      <c r="H37" s="83" t="s">
        <v>45</v>
      </c>
      <c r="I37" s="87">
        <v>35.57</v>
      </c>
      <c r="J37" s="90">
        <v>20</v>
      </c>
      <c r="K37" s="87">
        <v>33.04</v>
      </c>
      <c r="L37" s="90">
        <v>0</v>
      </c>
      <c r="M37" s="87">
        <v>49.18</v>
      </c>
      <c r="N37" s="90">
        <v>24</v>
      </c>
      <c r="O37" s="87">
        <v>103.21</v>
      </c>
      <c r="P37" s="94">
        <v>0.19722222222222222</v>
      </c>
      <c r="Q37" s="97">
        <v>178.19</v>
      </c>
    </row>
  </sheetData>
  <mergeCells count="21">
    <mergeCell ref="U26:X26"/>
    <mergeCell ref="Y26:Z26"/>
    <mergeCell ref="I33:J33"/>
    <mergeCell ref="K33:L33"/>
    <mergeCell ref="M33:N33"/>
    <mergeCell ref="O33:O34"/>
    <mergeCell ref="P33:P34"/>
    <mergeCell ref="Q33:Q34"/>
    <mergeCell ref="I26:K26"/>
    <mergeCell ref="L26:P26"/>
    <mergeCell ref="Q26:T26"/>
    <mergeCell ref="I22:J22"/>
    <mergeCell ref="K22:M22"/>
    <mergeCell ref="N22:O22"/>
    <mergeCell ref="Q22:S22"/>
    <mergeCell ref="T22:U22"/>
    <mergeCell ref="I6:K6"/>
    <mergeCell ref="L6:P6"/>
    <mergeCell ref="Q6:T6"/>
    <mergeCell ref="V6:Y6"/>
    <mergeCell ref="Z6:AB6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Nina Ruth Hofmann</dc:creator>
  <cp:lastModifiedBy>Nina Ruth Hofmann</cp:lastModifiedBy>
  <dcterms:created xsi:type="dcterms:W3CDTF">2024-04-29T06:54:30Z</dcterms:created>
  <dcterms:modified xsi:type="dcterms:W3CDTF">2024-04-29T10:28:45Z</dcterms:modified>
</cp:coreProperties>
</file>